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0" windowWidth="15480" windowHeight="10920" tabRatio="849"/>
  </bookViews>
  <sheets>
    <sheet name="Приложение" sheetId="29" r:id="rId1"/>
  </sheets>
  <definedNames>
    <definedName name="_xlnm.Print_Titles" localSheetId="0">Приложение!$16:$19</definedName>
    <definedName name="_xlnm.Print_Area" localSheetId="0">Приложение!$C$1:$AB$344</definedName>
  </definedNames>
  <calcPr calcId="114210" fullCalcOnLoad="1"/>
</workbook>
</file>

<file path=xl/calcChain.xml><?xml version="1.0" encoding="utf-8"?>
<calcChain xmlns="http://schemas.openxmlformats.org/spreadsheetml/2006/main">
  <c r="AB329" i="29"/>
  <c r="AB323"/>
  <c r="AB205"/>
  <c r="AB58"/>
  <c r="W135"/>
  <c r="W107"/>
  <c r="W82"/>
  <c r="AB213"/>
  <c r="AB207"/>
  <c r="W164"/>
  <c r="V164"/>
  <c r="X48"/>
  <c r="AB327"/>
  <c r="AB325"/>
  <c r="AB321"/>
  <c r="AB319"/>
  <c r="AB317"/>
  <c r="AB315"/>
  <c r="AB313"/>
  <c r="AB311"/>
  <c r="AB309"/>
  <c r="AB307"/>
  <c r="AB305"/>
  <c r="AB303"/>
  <c r="AB301"/>
  <c r="AB299"/>
  <c r="AB297"/>
  <c r="AB295"/>
  <c r="AB293"/>
  <c r="AB291"/>
  <c r="AB289"/>
  <c r="AB287"/>
  <c r="AB285"/>
  <c r="AB283"/>
  <c r="AB279"/>
  <c r="AB277"/>
  <c r="AB271"/>
  <c r="AB267"/>
  <c r="AB253"/>
  <c r="AB239"/>
  <c r="AB237"/>
  <c r="AB231"/>
  <c r="AB216"/>
  <c r="AB209"/>
  <c r="AB211"/>
  <c r="W215"/>
  <c r="AB249"/>
  <c r="X230"/>
  <c r="Y230"/>
  <c r="Y204"/>
  <c r="Y178"/>
  <c r="X174"/>
  <c r="Y174"/>
  <c r="X170"/>
  <c r="Y170"/>
  <c r="Y166"/>
  <c r="W208"/>
  <c r="AB148"/>
  <c r="W155"/>
  <c r="X110"/>
  <c r="Y110"/>
  <c r="X106"/>
  <c r="Y106"/>
  <c r="Z72"/>
  <c r="Z75"/>
  <c r="AA75"/>
  <c r="V330"/>
  <c r="V162"/>
  <c r="X175"/>
  <c r="Y175"/>
  <c r="X171"/>
  <c r="Y171"/>
  <c r="X167"/>
  <c r="Y167"/>
  <c r="Z167"/>
  <c r="AA167"/>
  <c r="AB167"/>
  <c r="V82"/>
  <c r="V28"/>
  <c r="AB265"/>
  <c r="Y48"/>
  <c r="AB160"/>
  <c r="AB177"/>
  <c r="AB175"/>
  <c r="AB173"/>
  <c r="AB171"/>
  <c r="AB169"/>
  <c r="AB110"/>
  <c r="AB112"/>
  <c r="AB108"/>
  <c r="AB106"/>
  <c r="AB104"/>
  <c r="AB102"/>
  <c r="AB100"/>
  <c r="AB98"/>
  <c r="AB96"/>
  <c r="AB94"/>
  <c r="AB92"/>
  <c r="AB90"/>
  <c r="X88"/>
  <c r="Y88"/>
  <c r="Z88"/>
  <c r="AA88"/>
  <c r="AB88"/>
  <c r="AB50"/>
  <c r="X44"/>
  <c r="Y44"/>
  <c r="AB46"/>
  <c r="AB38"/>
  <c r="V135"/>
  <c r="W198"/>
  <c r="X198"/>
  <c r="Y198"/>
  <c r="V198"/>
  <c r="Z206"/>
  <c r="AA206"/>
  <c r="X39"/>
  <c r="Y39"/>
  <c r="Z39"/>
  <c r="AA39"/>
  <c r="V208"/>
  <c r="V155"/>
  <c r="AB156"/>
  <c r="W176"/>
  <c r="X176"/>
  <c r="X109"/>
  <c r="X105"/>
  <c r="Y105"/>
  <c r="W49"/>
  <c r="X49"/>
  <c r="Y47"/>
  <c r="X180"/>
  <c r="Z180"/>
  <c r="AA180"/>
  <c r="Z172"/>
  <c r="AA172"/>
  <c r="W172"/>
  <c r="X172"/>
  <c r="Z168"/>
  <c r="AA168"/>
  <c r="Z131"/>
  <c r="AA131"/>
  <c r="Z129"/>
  <c r="AA129"/>
  <c r="X129"/>
  <c r="Z127"/>
  <c r="AA127"/>
  <c r="Z125"/>
  <c r="AA125"/>
  <c r="X125"/>
  <c r="Z123"/>
  <c r="AA123"/>
  <c r="X123"/>
  <c r="Z121"/>
  <c r="AA121"/>
  <c r="X121"/>
  <c r="Z119"/>
  <c r="AA119"/>
  <c r="Z117"/>
  <c r="AA117"/>
  <c r="X117"/>
  <c r="Z111"/>
  <c r="AA111"/>
  <c r="X111"/>
  <c r="Z103"/>
  <c r="AA103"/>
  <c r="Z101"/>
  <c r="AA101"/>
  <c r="Z99"/>
  <c r="AA99"/>
  <c r="X99"/>
  <c r="Z97"/>
  <c r="AA97"/>
  <c r="X97"/>
  <c r="Z95"/>
  <c r="AA95"/>
  <c r="X95"/>
  <c r="Z93"/>
  <c r="AA93"/>
  <c r="Z91"/>
  <c r="AA91"/>
  <c r="X91"/>
  <c r="Z89"/>
  <c r="AA89"/>
  <c r="X41"/>
  <c r="AB241"/>
  <c r="AB243"/>
  <c r="AB263"/>
  <c r="AB281"/>
  <c r="V63"/>
  <c r="X36"/>
  <c r="Y36"/>
  <c r="Z36"/>
  <c r="AA36"/>
  <c r="AB36"/>
  <c r="Y343"/>
  <c r="Z343"/>
  <c r="AA343"/>
  <c r="Y342"/>
  <c r="Z342"/>
  <c r="AA342"/>
  <c r="V342"/>
  <c r="X341"/>
  <c r="Y341"/>
  <c r="Z341"/>
  <c r="AA341"/>
  <c r="V341"/>
  <c r="W341"/>
  <c r="X340"/>
  <c r="Y340"/>
  <c r="Z340"/>
  <c r="AA340"/>
  <c r="V340"/>
  <c r="W340"/>
  <c r="X339"/>
  <c r="Y339"/>
  <c r="Z339"/>
  <c r="AA339"/>
  <c r="W339"/>
  <c r="X338"/>
  <c r="Y338"/>
  <c r="Z338"/>
  <c r="AA338"/>
  <c r="V338"/>
  <c r="W338"/>
  <c r="Y335"/>
  <c r="Z335"/>
  <c r="Z334"/>
  <c r="AA334"/>
  <c r="V333"/>
  <c r="W333"/>
  <c r="X333"/>
  <c r="Y333"/>
  <c r="Z333"/>
  <c r="AA333"/>
  <c r="Y332"/>
  <c r="Z332"/>
  <c r="AA332"/>
  <c r="W330"/>
  <c r="X320"/>
  <c r="X318"/>
  <c r="X314"/>
  <c r="AA314"/>
  <c r="X310"/>
  <c r="X302"/>
  <c r="Y302"/>
  <c r="AA302"/>
  <c r="X300"/>
  <c r="Y300"/>
  <c r="AA300"/>
  <c r="X298"/>
  <c r="Y298"/>
  <c r="Z298"/>
  <c r="AA298"/>
  <c r="X296"/>
  <c r="Y296"/>
  <c r="Z296"/>
  <c r="AA296"/>
  <c r="Z294"/>
  <c r="AA294"/>
  <c r="X292"/>
  <c r="Z292"/>
  <c r="AA292"/>
  <c r="Z290"/>
  <c r="AA290"/>
  <c r="AA288"/>
  <c r="Z286"/>
  <c r="AA286"/>
  <c r="X284"/>
  <c r="Z282"/>
  <c r="AA282"/>
  <c r="Z276"/>
  <c r="AA276"/>
  <c r="AB275"/>
  <c r="Y274"/>
  <c r="AB273"/>
  <c r="AA272"/>
  <c r="Z270"/>
  <c r="AA270"/>
  <c r="Z269"/>
  <c r="AA264"/>
  <c r="Z261"/>
  <c r="AA261"/>
  <c r="Z260"/>
  <c r="AA260"/>
  <c r="AB259"/>
  <c r="AB257"/>
  <c r="Z255"/>
  <c r="AA254"/>
  <c r="Z252"/>
  <c r="AA252"/>
  <c r="W251"/>
  <c r="X251"/>
  <c r="Y251"/>
  <c r="AA248"/>
  <c r="Z247"/>
  <c r="Z246"/>
  <c r="AA246"/>
  <c r="AB245"/>
  <c r="Z244"/>
  <c r="AA244"/>
  <c r="Z236"/>
  <c r="AA236"/>
  <c r="AB235"/>
  <c r="Z234"/>
  <c r="AA234"/>
  <c r="AA233"/>
  <c r="AB233"/>
  <c r="Z232"/>
  <c r="AA232"/>
  <c r="Z230"/>
  <c r="AB229"/>
  <c r="AB227"/>
  <c r="AB226"/>
  <c r="V225"/>
  <c r="X223"/>
  <c r="Y223"/>
  <c r="Z223"/>
  <c r="AA223"/>
  <c r="X221"/>
  <c r="Y221"/>
  <c r="Z221"/>
  <c r="AA221"/>
  <c r="X219"/>
  <c r="Y219"/>
  <c r="AB218"/>
  <c r="V215"/>
  <c r="AB203"/>
  <c r="AB202"/>
  <c r="AB201"/>
  <c r="AB200"/>
  <c r="AB199"/>
  <c r="Z194"/>
  <c r="AA194"/>
  <c r="Y186"/>
  <c r="Z186"/>
  <c r="AA186"/>
  <c r="Y184"/>
  <c r="Z184"/>
  <c r="AA184"/>
  <c r="Y182"/>
  <c r="AA164"/>
  <c r="AB164"/>
  <c r="Z164"/>
  <c r="Y164"/>
  <c r="X164"/>
  <c r="AB163"/>
  <c r="Z145"/>
  <c r="AA145"/>
  <c r="Z141"/>
  <c r="AA141"/>
  <c r="AB136"/>
  <c r="Y135"/>
  <c r="X135"/>
  <c r="Z133"/>
  <c r="AA133"/>
  <c r="Y114"/>
  <c r="Z114"/>
  <c r="AA114"/>
  <c r="AB86"/>
  <c r="AB85"/>
  <c r="AB84"/>
  <c r="AB83"/>
  <c r="AA77"/>
  <c r="Z77"/>
  <c r="Y77"/>
  <c r="X77"/>
  <c r="W77"/>
  <c r="V77"/>
  <c r="AB71"/>
  <c r="Z68"/>
  <c r="AA68"/>
  <c r="X63"/>
  <c r="W63"/>
  <c r="Z57"/>
  <c r="AA57"/>
  <c r="Z51"/>
  <c r="AA51"/>
  <c r="AB35"/>
  <c r="AB33"/>
  <c r="AB32"/>
  <c r="AB31"/>
  <c r="AA316"/>
  <c r="Z306"/>
  <c r="AA306"/>
  <c r="Y63"/>
  <c r="Z66"/>
  <c r="AA66"/>
  <c r="Z258"/>
  <c r="AA258"/>
  <c r="AA312"/>
  <c r="Z87"/>
  <c r="AA87"/>
  <c r="AA72"/>
  <c r="Z304"/>
  <c r="AA304"/>
  <c r="Z320"/>
  <c r="AA320"/>
  <c r="Z166"/>
  <c r="Z308"/>
  <c r="AA308"/>
  <c r="Z310"/>
  <c r="AA310"/>
  <c r="Z318"/>
  <c r="AA318"/>
  <c r="X43"/>
  <c r="X119"/>
  <c r="Z113"/>
  <c r="AA113"/>
  <c r="Y34"/>
  <c r="Z34"/>
  <c r="X45"/>
  <c r="X304"/>
  <c r="X89"/>
  <c r="X101"/>
  <c r="Z178"/>
  <c r="AA178"/>
  <c r="X107"/>
  <c r="AA255"/>
  <c r="AB255"/>
  <c r="AA269"/>
  <c r="AB269"/>
  <c r="W28"/>
  <c r="W27"/>
  <c r="AA247"/>
  <c r="AB247"/>
  <c r="Y162"/>
  <c r="Y109"/>
  <c r="Z274"/>
  <c r="AA274"/>
  <c r="Y284"/>
  <c r="Y225"/>
  <c r="Z284"/>
  <c r="AA284"/>
  <c r="W81"/>
  <c r="AA230"/>
  <c r="AA225"/>
  <c r="X225"/>
  <c r="W225"/>
  <c r="W214"/>
  <c r="AB261"/>
  <c r="Y82"/>
  <c r="Y81"/>
  <c r="AA34"/>
  <c r="AA28"/>
  <c r="Z28"/>
  <c r="V27"/>
  <c r="X330"/>
  <c r="V81"/>
  <c r="AA335"/>
  <c r="AA330"/>
  <c r="Z330"/>
  <c r="X28"/>
  <c r="X27"/>
  <c r="Y43"/>
  <c r="Z182"/>
  <c r="AA182"/>
  <c r="AA166"/>
  <c r="Y161"/>
  <c r="X162"/>
  <c r="X161"/>
  <c r="V214"/>
  <c r="AB251"/>
  <c r="X215"/>
  <c r="Y215"/>
  <c r="V161"/>
  <c r="Z135"/>
  <c r="AA135"/>
  <c r="X82"/>
  <c r="X81"/>
  <c r="Z82"/>
  <c r="AA63"/>
  <c r="Z63"/>
  <c r="AA82"/>
  <c r="Z219"/>
  <c r="AA198"/>
  <c r="Z198"/>
  <c r="Y330"/>
  <c r="W162"/>
  <c r="W161"/>
  <c r="Y28"/>
  <c r="Y27"/>
  <c r="Z225"/>
  <c r="Z27"/>
  <c r="AA162"/>
  <c r="AA161"/>
  <c r="Z162"/>
  <c r="Z161"/>
  <c r="V22"/>
  <c r="X214"/>
  <c r="X22"/>
  <c r="Y214"/>
  <c r="V21"/>
  <c r="W21"/>
  <c r="Z81"/>
  <c r="AA81"/>
  <c r="AA27"/>
  <c r="W22"/>
  <c r="AA219"/>
  <c r="AA215"/>
  <c r="AA214"/>
  <c r="Z215"/>
  <c r="Z214"/>
  <c r="Y22"/>
  <c r="Z21"/>
  <c r="X21"/>
  <c r="Y21"/>
  <c r="Z22"/>
  <c r="AA21"/>
  <c r="AA22"/>
</calcChain>
</file>

<file path=xl/sharedStrings.xml><?xml version="1.0" encoding="utf-8"?>
<sst xmlns="http://schemas.openxmlformats.org/spreadsheetml/2006/main" count="1173" uniqueCount="342">
  <si>
    <t xml:space="preserve">Показатель «Участие в конкурсе на получение субсидии» </t>
  </si>
  <si>
    <r>
      <rPr>
        <b/>
        <sz val="11"/>
        <rFont val="Times New Roman"/>
        <family val="1"/>
        <charset val="204"/>
      </rPr>
      <t>Мероприятие 2.006</t>
    </r>
    <r>
      <rPr>
        <sz val="11"/>
        <rFont val="Times New Roman"/>
        <family val="1"/>
        <charset val="204"/>
      </rPr>
      <t xml:space="preserve">   «Обеспечение  развития и укрепления материально-технической базы домов культуры в населенных пунктах с числом жителей до 50 тысяч человек»
</t>
    </r>
  </si>
  <si>
    <r>
      <rPr>
        <b/>
        <sz val="11"/>
        <rFont val="Times New Roman"/>
        <family val="1"/>
        <charset val="204"/>
      </rPr>
      <t xml:space="preserve">Мероприятие  2.007 </t>
    </r>
    <r>
      <rPr>
        <sz val="11"/>
        <rFont val="Times New Roman"/>
        <family val="1"/>
        <charset val="204"/>
      </rPr>
      <t>«Расходы на укрепление материально-технической базы учреждений культурно-досугового типа Ржевского муниципального округа Тверской области»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</si>
  <si>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«Количество учреждений культуры, в которых  произведены расходы на укрепление материально-технической базы" МУК "Ржевский выставочный зал»  </t>
    </r>
  </si>
  <si>
    <r>
      <t xml:space="preserve">Приложение к постановлению Администрации Ржевского муниципального округа Тверской области  </t>
    </r>
    <r>
      <rPr>
        <b/>
        <sz val="14"/>
        <color indexed="10"/>
        <rFont val="Calibri"/>
        <family val="2"/>
        <charset val="204"/>
      </rPr>
      <t>от 22.04.2024 № 436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</si>
  <si>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«Количество муниципальных учреждений дополнительного образования детей в области культуры, не имеющих просроченной кредиторской задолженности»</t>
    </r>
  </si>
  <si>
    <r>
      <t xml:space="preserve">Показатель   </t>
    </r>
    <r>
      <rPr>
        <sz val="11"/>
        <rFont val="Times New Roman"/>
        <family val="1"/>
        <charset val="204"/>
      </rPr>
      <t>«Средняя заработная плата работников списочного состава учреждений  дополнительного образования в сфере культуры»</t>
    </r>
  </si>
  <si>
    <r>
      <t xml:space="preserve">Показатель  </t>
    </r>
    <r>
      <rPr>
        <sz val="11"/>
        <rFont val="Times New Roman"/>
        <family val="1"/>
        <charset val="204"/>
      </rPr>
      <t xml:space="preserve"> «Средняя заработная плата работников списочного состава учреждений  дополнительного образования в сфере культуры»</t>
    </r>
  </si>
  <si>
    <r>
      <t>Показатель 1 "</t>
    </r>
    <r>
      <rPr>
        <sz val="11"/>
        <rFont val="Times New Roman"/>
        <family val="1"/>
        <charset val="204"/>
      </rPr>
      <t>Количество работников бюджетных учреждений культурно-досугового типа,  прошедших повышение квалификации"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</si>
  <si>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 «Количество обучающихся в бюджетных учреждениях дополнительного образования в сфере культуры»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</si>
  <si>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 «Среднемесячная  за</t>
    </r>
    <r>
      <rPr>
        <sz val="10"/>
        <rFont val="Times New Roman"/>
        <family val="1"/>
        <charset val="204"/>
      </rPr>
      <t>работная плата на 1 педагогического  работника дополнительного образования»</t>
    </r>
  </si>
  <si>
    <r>
      <t>Показатель 3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"</t>
    </r>
    <r>
      <rPr>
        <sz val="11"/>
        <rFont val="Times New Roman"/>
        <family val="1"/>
        <charset val="204"/>
      </rPr>
      <t>Количество проводимых мероприятий, различной  направленности"</t>
    </r>
  </si>
  <si>
    <t>А</t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</si>
  <si>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"Количество учреждений  дополнительного образования, в которых проведены мероприятия по совершенствованию материально-технической базы</t>
    </r>
  </si>
  <si>
    <t>Л</t>
  </si>
  <si>
    <r>
      <rPr>
        <b/>
        <sz val="11"/>
        <rFont val="Times New Roman"/>
        <family val="1"/>
        <charset val="204"/>
      </rPr>
      <t xml:space="preserve">Мероприятие  1.006 </t>
    </r>
    <r>
      <rPr>
        <sz val="11"/>
        <rFont val="Times New Roman"/>
        <family val="1"/>
        <charset val="204"/>
      </rPr>
      <t>«Обеспечение деятельности подведомственных учреждений (в части гашения кредиторской задолженности в рамках МЗ прошлых лет»</t>
    </r>
  </si>
  <si>
    <r>
      <rPr>
        <b/>
        <sz val="11"/>
        <rFont val="Times New Roman"/>
        <family val="1"/>
        <charset val="204"/>
      </rPr>
      <t>Мероприятие  2.002  "</t>
    </r>
    <r>
      <rPr>
        <sz val="11"/>
        <rFont val="Times New Roman"/>
        <family val="1"/>
        <charset val="204"/>
      </rPr>
      <t xml:space="preserve">Проведение противопожарных мероприятий в учреждениях дополнительного образования  в сфере культуры"
</t>
    </r>
  </si>
  <si>
    <r>
      <rPr>
        <b/>
        <sz val="11"/>
        <rFont val="Times New Roman"/>
        <family val="1"/>
        <charset val="204"/>
      </rPr>
      <t>Мероприятие  2.003  "</t>
    </r>
    <r>
      <rPr>
        <sz val="11"/>
        <rFont val="Times New Roman"/>
        <family val="1"/>
        <charset val="204"/>
      </rPr>
      <t xml:space="preserve">Приобретение музыкальных инструментов в учреждениях дополнительного образования в сфере культуры"
</t>
    </r>
  </si>
  <si>
    <t>Задача  3. Реализация федерального проекта "Культурная среда" в рамках национального проекта "Культура"</t>
  </si>
  <si>
    <r>
      <rPr>
        <b/>
        <sz val="11"/>
        <rFont val="Times New Roman"/>
        <family val="1"/>
        <charset val="204"/>
      </rPr>
      <t>Мероприятие 3.001</t>
    </r>
    <r>
      <rPr>
        <sz val="11"/>
        <rFont val="Times New Roman"/>
        <family val="1"/>
        <charset val="204"/>
      </rPr>
      <t xml:space="preserve"> «Расходы на государственную поддержку отрасли культуры (в части мероприятий по модернизации (капитальный ремонт, реконструкция) региональных и муниципальных детских школ искусств по видам искусств»</t>
    </r>
  </si>
  <si>
    <t>Задача   2. «Сохранение и развитие самодеятельного и народного творчества  в городе Ржеве Тверской области»</t>
  </si>
  <si>
    <r>
      <t>Мероприятие</t>
    </r>
    <r>
      <rPr>
        <b/>
        <sz val="11"/>
        <rFont val="Times New Roman"/>
        <family val="1"/>
        <charset val="204"/>
      </rPr>
      <t xml:space="preserve"> 2.004 </t>
    </r>
    <r>
      <rPr>
        <sz val="12"/>
        <rFont val="Times New Roman"/>
        <family val="1"/>
        <charset val="204"/>
      </rPr>
      <t>«Проведение Недели детской и юношеской книги»</t>
    </r>
  </si>
  <si>
    <r>
      <rPr>
        <b/>
        <sz val="11"/>
        <rFont val="Times New Roman"/>
        <family val="1"/>
        <charset val="204"/>
      </rPr>
      <t>Мероприятие  2.005</t>
    </r>
    <r>
      <rPr>
        <sz val="11"/>
        <rFont val="Times New Roman"/>
        <family val="1"/>
        <charset val="204"/>
      </rPr>
      <t xml:space="preserve"> «Проведение Открытого фестиваля детского и юношеского творчества "Созвездие талантов"»</t>
    </r>
  </si>
  <si>
    <r>
      <rPr>
        <b/>
        <sz val="11"/>
        <rFont val="Times New Roman"/>
        <family val="1"/>
        <charset val="204"/>
      </rPr>
      <t>Мероприятие  2.006</t>
    </r>
    <r>
      <rPr>
        <sz val="11"/>
        <rFont val="Times New Roman"/>
        <family val="1"/>
        <charset val="204"/>
      </rPr>
      <t xml:space="preserve">  « Проведение Открытого фестиваля струнной музыки ""Волшебная скрипка" им. Я.И.Гуревича» </t>
    </r>
  </si>
  <si>
    <r>
      <rPr>
        <b/>
        <sz val="11"/>
        <rFont val="Times New Roman"/>
        <family val="1"/>
        <charset val="204"/>
      </rPr>
      <t xml:space="preserve">Мероприятие 2.007 </t>
    </r>
    <r>
      <rPr>
        <sz val="11"/>
        <rFont val="Times New Roman"/>
        <family val="1"/>
        <charset val="204"/>
      </rPr>
      <t xml:space="preserve">   «Проведение фестиваля современного танца "Лучший Flash Dancer"»</t>
    </r>
  </si>
  <si>
    <r>
      <rPr>
        <b/>
        <sz val="11"/>
        <rFont val="Times New Roman"/>
        <family val="1"/>
        <charset val="204"/>
      </rPr>
      <t>Мероприятие  2.008</t>
    </r>
    <r>
      <rPr>
        <sz val="11"/>
        <rFont val="Times New Roman"/>
        <family val="1"/>
        <charset val="204"/>
      </rPr>
      <t xml:space="preserve">  «Проведение Всероссийской акции "БИБЛИОНОЧЬ"»</t>
    </r>
  </si>
  <si>
    <r>
      <rPr>
        <b/>
        <sz val="11"/>
        <color indexed="10"/>
        <rFont val="Times New Roman"/>
        <family val="1"/>
        <charset val="204"/>
      </rPr>
      <t>Мероприятие  2.001</t>
    </r>
    <r>
      <rPr>
        <sz val="11"/>
        <color indexed="10"/>
        <rFont val="Times New Roman"/>
        <family val="1"/>
        <charset val="204"/>
      </rPr>
      <t xml:space="preserve"> «Проведение фестиваля искусств "Ржевская осень"»</t>
    </r>
  </si>
  <si>
    <r>
      <rPr>
        <b/>
        <sz val="11"/>
        <color indexed="10"/>
        <rFont val="Times New Roman"/>
        <family val="1"/>
        <charset val="204"/>
      </rPr>
      <t xml:space="preserve">Мероприятие  2.009 </t>
    </r>
    <r>
      <rPr>
        <sz val="11"/>
        <color indexed="10"/>
        <rFont val="Times New Roman"/>
        <family val="1"/>
        <charset val="204"/>
      </rPr>
      <t>«Проведение праздничных  мероприятий, посвященных Дню Победы»</t>
    </r>
  </si>
  <si>
    <r>
      <rPr>
        <b/>
        <sz val="11"/>
        <rFont val="Times New Roman"/>
        <family val="1"/>
        <charset val="204"/>
      </rPr>
      <t>Мероприятие  2.018</t>
    </r>
    <r>
      <rPr>
        <sz val="11"/>
        <rFont val="Times New Roman"/>
        <family val="1"/>
        <charset val="204"/>
      </rPr>
      <t xml:space="preserve"> «Проведение Открытого праздника гармонистов "Играй, гармонь- душа России!»</t>
    </r>
  </si>
  <si>
    <r>
      <t xml:space="preserve">Показатель  </t>
    </r>
    <r>
      <rPr>
        <sz val="11"/>
        <rFont val="Times New Roman"/>
        <family val="1"/>
        <charset val="204"/>
      </rPr>
      <t>«Уровень средней заработной платы работников списочного состава в бюджетных учреждениях культурно-досугового типа »</t>
    </r>
  </si>
  <si>
    <r>
      <t xml:space="preserve">Показатель  </t>
    </r>
    <r>
      <rPr>
        <sz val="11"/>
        <rFont val="Times New Roman"/>
        <family val="1"/>
        <charset val="204"/>
      </rPr>
      <t xml:space="preserve"> «Уровень средней заработной платы работников списочного состава в бюджетных учреждениях культурно-досугового типа »</t>
    </r>
  </si>
  <si>
    <r>
      <t>Показатель   «</t>
    </r>
    <r>
      <rPr>
        <sz val="11"/>
        <rFont val="Times New Roman"/>
        <family val="1"/>
        <charset val="204"/>
      </rPr>
      <t>Уровень средней заработной платы работников списочного состава в учреждениях МУК «Ржевская централизованная библиотечная система»</t>
    </r>
  </si>
  <si>
    <r>
      <t xml:space="preserve">Показатель   </t>
    </r>
    <r>
      <rPr>
        <sz val="11"/>
        <rFont val="Times New Roman"/>
        <family val="1"/>
        <charset val="204"/>
      </rPr>
      <t>«Уровень средней заработной платы работников списочного состава в учреждениях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</si>
  <si>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Мероприятие 1.010</t>
    </r>
    <r>
      <rPr>
        <sz val="11"/>
        <rFont val="Times New Roman"/>
        <family val="1"/>
        <charset val="204"/>
      </rPr>
      <t xml:space="preserve"> "Обеспечение деятельности подведомственных учреждений (в части гашения кредиторской задолженности)"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</si>
  <si>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</si>
  <si>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1.005</t>
    </r>
    <r>
      <rPr>
        <sz val="11"/>
        <rFont val="Times New Roman"/>
        <family val="1"/>
        <charset val="204"/>
      </rPr>
      <t xml:space="preserve">   «Обеспечение деятельности подведомственных учреждений (в части гашения кредиторской задолженности в рамках МЗ прошлых лет)»
</t>
    </r>
  </si>
  <si>
    <r>
      <rPr>
        <b/>
        <sz val="11"/>
        <rFont val="Times New Roman"/>
        <family val="1"/>
        <charset val="204"/>
      </rPr>
      <t xml:space="preserve">Мероприятие  1.006 </t>
    </r>
    <r>
      <rPr>
        <sz val="11"/>
        <rFont val="Times New Roman"/>
        <family val="1"/>
        <charset val="204"/>
      </rPr>
      <t>«Улучшение условий охраны труда в учреждениях дополнительного образования в сфере культуры»</t>
    </r>
  </si>
  <si>
    <r>
      <rPr>
        <b/>
        <sz val="11"/>
        <rFont val="Times New Roman"/>
        <family val="1"/>
        <charset val="204"/>
      </rPr>
      <t xml:space="preserve">Административное мероприятие 1.001 </t>
    </r>
    <r>
      <rPr>
        <sz val="11"/>
        <rFont val="Times New Roman"/>
        <family val="1"/>
        <charset val="204"/>
      </rPr>
      <t>«Организация концертной деятельности инструментальных коллективов»</t>
    </r>
  </si>
  <si>
    <r>
      <rPr>
        <b/>
        <sz val="11"/>
        <color indexed="10"/>
        <rFont val="Times New Roman"/>
        <family val="1"/>
        <charset val="204"/>
      </rPr>
      <t xml:space="preserve">Мероприятие  2.010 </t>
    </r>
    <r>
      <rPr>
        <sz val="11"/>
        <color indexed="10"/>
        <rFont val="Times New Roman"/>
        <family val="1"/>
        <charset val="204"/>
      </rPr>
      <t>«Проведение праздничного мероприятия, посвященного  Всероссийскому Дню работника культуры».</t>
    </r>
  </si>
  <si>
    <r>
      <rPr>
        <b/>
        <sz val="11"/>
        <color indexed="10"/>
        <rFont val="Times New Roman"/>
        <family val="1"/>
        <charset val="204"/>
      </rPr>
      <t xml:space="preserve"> Мероприятие  2.019</t>
    </r>
    <r>
      <rPr>
        <sz val="11"/>
        <color indexed="10"/>
        <rFont val="Times New Roman"/>
        <family val="1"/>
        <charset val="204"/>
      </rPr>
      <t xml:space="preserve"> «Проведение праздника народного творчества "Ржевские гостевания" </t>
    </r>
  </si>
  <si>
    <t>Мероприятие  2.020 «Проведение фестиваля детского творчества детей дошкольного возраста "Таланты нового века"»</t>
  </si>
  <si>
    <t>Характеристика Муниципальной  программы Ржевского муниципального округа  Тверской области</t>
  </si>
  <si>
    <t xml:space="preserve">Подпрограмма 1 «Развитие дополнительного образования детей в сфере культуры Ржевского муниципального округа  Тверской области»   </t>
  </si>
  <si>
    <t xml:space="preserve">"Развитие культуры Ржевского муниципального округа Тверской области"  на 2023 - 2028 годы </t>
  </si>
  <si>
    <t>1.Программа - муниципальная программа Ржевского муниципального округа Тверской области</t>
  </si>
  <si>
    <t>2. Цель  -  цель муниципальной программы Ржевского муниципального округа Тверской области.</t>
  </si>
  <si>
    <t>3. Подпрограмма  - подпрограмма муниципальной программы Ржевского муниципального округа Тверской области.</t>
  </si>
  <si>
    <t xml:space="preserve">Показатель  1  "Уровень удовлетворенности населения Ржевского муниципального округа Тверской области культурной жизнью в городе"
</t>
  </si>
  <si>
    <t>Показатель  2   "Количество муниципальных услуг в сфере культуры Ржевского муниципального округа, предоставляемых муниципальными учреждениями культуры и учреждениями дополнительного образования Ржевского муниципального округа Тверской области"</t>
  </si>
  <si>
    <t>Задача  1. «Совершенствование механизмов управления системой  учреждений дополнительного образования детей в сфере культуры Ржевского муниципального округа Тверской области»</t>
  </si>
  <si>
    <t xml:space="preserve">Показатель  1 "Количество предпрофессиональных программ, реализуемых в  муниципальных  учреждениях дополнительного образования в сфере культуры Ржевского муниципального округа Тверской области" </t>
  </si>
  <si>
    <t>Показатель  "Количество заявок от  учреждений дополнительного образования детей в области культуры, на укрепление и развитие материально-технической базы поступивших в Отдел культуры администрации Ржевского муниципального округа"</t>
  </si>
  <si>
    <t>Показатель   «Количество детских школ искусств Ржевского муниципального округа Тверской области, которым оказана поддержка»</t>
  </si>
  <si>
    <t>Подпрограмма 2. «Улучшение условий организации досуга и обеспечение жителей Ржевского муниципального округа услугами организаций культуры»</t>
  </si>
  <si>
    <t>Задача  1. Совершенствование системы бюджетных учреждений культурно-досугового типа Ржевского муниципального округа Тверской области.</t>
  </si>
  <si>
    <t xml:space="preserve">Подпрограмма 3  «Организация библиотечного обслуживания населения Ржевского муниципального округа Тверской области» </t>
  </si>
  <si>
    <t>Подпрограмма 4  «Сохранение и развитие культурного потенциала  Ржевского муниципального округа Тверской области»</t>
  </si>
  <si>
    <t>Задача   1.  «Организация деятельности инструментальных коллективов Ржевского муниципального округа»</t>
  </si>
  <si>
    <t>Показатель  1  «Количество мероприятий, проводимых инструментальными коллективами Ржевского муниципального округа»</t>
  </si>
  <si>
    <t>Показатель 1 "Количество посещений мероприятий, проводимых инструментальными коллективами Ржевского муниципального округа"</t>
  </si>
  <si>
    <r>
      <rPr>
        <b/>
        <sz val="11"/>
        <color indexed="10"/>
        <rFont val="Times New Roman"/>
        <family val="1"/>
        <charset val="204"/>
      </rPr>
      <t>Мероприятие  2.030</t>
    </r>
    <r>
      <rPr>
        <sz val="11"/>
        <color indexed="10"/>
        <rFont val="Times New Roman"/>
        <family val="1"/>
        <charset val="204"/>
      </rPr>
      <t xml:space="preserve"> «Организация и проведение городского праздника "Праздник реки Волга»</t>
    </r>
  </si>
  <si>
    <r>
      <rPr>
        <b/>
        <sz val="11"/>
        <color indexed="10"/>
        <rFont val="Times New Roman"/>
        <family val="1"/>
        <charset val="204"/>
      </rPr>
      <t>Мероприятие  2.031</t>
    </r>
    <r>
      <rPr>
        <sz val="11"/>
        <color indexed="10"/>
        <rFont val="Times New Roman"/>
        <family val="1"/>
        <charset val="204"/>
      </rPr>
      <t xml:space="preserve"> "Проведение зимнего спортивного праздника" </t>
    </r>
  </si>
  <si>
    <r>
      <t xml:space="preserve">Мероприятие  2.032 </t>
    </r>
    <r>
      <rPr>
        <sz val="11"/>
        <color indexed="10"/>
        <rFont val="Times New Roman"/>
        <family val="1"/>
        <charset val="204"/>
      </rPr>
      <t>"Проведение смотра- конкурса самодеятельного творчества Многоцветие талантов»</t>
    </r>
  </si>
  <si>
    <r>
      <t xml:space="preserve">Мероприятие  2.033 </t>
    </r>
    <r>
      <rPr>
        <sz val="11"/>
        <color indexed="10"/>
        <rFont val="Times New Roman"/>
        <family val="1"/>
        <charset val="204"/>
      </rPr>
      <t>"Проведение мероприятия, посвященного Дню памяти и скорби 22 июня"</t>
    </r>
  </si>
  <si>
    <r>
      <t xml:space="preserve">Мероприятие  2.034 </t>
    </r>
    <r>
      <rPr>
        <sz val="11"/>
        <color indexed="10"/>
        <rFont val="Times New Roman"/>
        <family val="1"/>
        <charset val="204"/>
      </rPr>
      <t>"«Проведение праздничного мероприятия, посвященного Дню русской деревни"</t>
    </r>
  </si>
  <si>
    <r>
      <t xml:space="preserve">Мероприятие  2.035 </t>
    </r>
    <r>
      <rPr>
        <sz val="11"/>
        <color indexed="10"/>
        <rFont val="Times New Roman"/>
        <family val="1"/>
        <charset val="204"/>
      </rPr>
      <t xml:space="preserve">" Организация и проведение дня поэзии" </t>
    </r>
  </si>
  <si>
    <r>
      <t>Мероприятие  2.036 "</t>
    </r>
    <r>
      <rPr>
        <sz val="11"/>
        <color indexed="10"/>
        <rFont val="Times New Roman"/>
        <family val="1"/>
        <charset val="204"/>
      </rPr>
      <t>Проведение Ярмарки сельскохозяйственной продукции "</t>
    </r>
  </si>
  <si>
    <r>
      <t>Мероприятие  2.037</t>
    </r>
    <r>
      <rPr>
        <sz val="11"/>
        <color indexed="10"/>
        <rFont val="Times New Roman"/>
        <family val="1"/>
        <charset val="204"/>
      </rPr>
      <t xml:space="preserve"> "Проведение благотворительной акции «Забота» ко Дню пожилого человека</t>
    </r>
  </si>
  <si>
    <r>
      <t xml:space="preserve">Мероприятие  2.038 </t>
    </r>
    <r>
      <rPr>
        <sz val="11"/>
        <color indexed="10"/>
        <rFont val="Times New Roman"/>
        <family val="1"/>
        <charset val="204"/>
      </rPr>
      <t>"Проведение мероприятия, посвященного Дня неизвестного солдата"</t>
    </r>
  </si>
  <si>
    <r>
      <t xml:space="preserve">Мероприятие  2.039 </t>
    </r>
    <r>
      <rPr>
        <sz val="11"/>
        <color indexed="10"/>
        <rFont val="Times New Roman"/>
        <family val="1"/>
        <charset val="204"/>
      </rPr>
      <t>"Организация и проведение  Дня народного единства"</t>
    </r>
  </si>
  <si>
    <r>
      <t xml:space="preserve">Мероприятие  2.040 </t>
    </r>
    <r>
      <rPr>
        <sz val="11"/>
        <color indexed="10"/>
        <rFont val="Times New Roman"/>
        <family val="1"/>
        <charset val="204"/>
      </rPr>
      <t>"Организация и проведение Акции памяти жертв терроризма «Мы против терроризма», посвящённой Дню солидарности в борьбе с терроризмом 3 сентября "</t>
    </r>
  </si>
  <si>
    <r>
      <t xml:space="preserve">Мероприятие  2.041 </t>
    </r>
    <r>
      <rPr>
        <sz val="11"/>
        <color indexed="10"/>
        <rFont val="Times New Roman"/>
        <family val="1"/>
        <charset val="204"/>
      </rPr>
      <t>"Организация и проведение ежегодной краеведческой конференции «Историческая память и культурное наследие земли Ржевской»"</t>
    </r>
  </si>
  <si>
    <r>
      <t xml:space="preserve">Мероприятие  2.042 </t>
    </r>
    <r>
      <rPr>
        <sz val="11"/>
        <color indexed="10"/>
        <rFont val="Times New Roman"/>
        <family val="1"/>
        <charset val="204"/>
      </rPr>
      <t>"Организация и проведение Дня матери»"</t>
    </r>
  </si>
  <si>
    <r>
      <t xml:space="preserve">Мероприятие  2.043 </t>
    </r>
    <r>
      <rPr>
        <sz val="11"/>
        <color indexed="10"/>
        <rFont val="Times New Roman"/>
        <family val="1"/>
        <charset val="204"/>
      </rPr>
      <t>"Организация и проведение игровых и конкурсных программ  в течении года»"</t>
    </r>
  </si>
  <si>
    <r>
      <t xml:space="preserve">Мероприятие  2.044 </t>
    </r>
    <r>
      <rPr>
        <sz val="11"/>
        <color indexed="10"/>
        <rFont val="Times New Roman"/>
        <family val="1"/>
        <charset val="204"/>
      </rPr>
      <t>"Организация и проведение драматического спектакля»"</t>
    </r>
  </si>
  <si>
    <r>
      <t xml:space="preserve">Мероприятие  2.045 </t>
    </r>
    <r>
      <rPr>
        <sz val="11"/>
        <color indexed="10"/>
        <rFont val="Times New Roman"/>
        <family val="1"/>
        <charset val="204"/>
      </rPr>
      <t>"Организация и проведение акций к датам»"</t>
    </r>
  </si>
  <si>
    <r>
      <t xml:space="preserve">Мероприятие  2.047 </t>
    </r>
    <r>
      <rPr>
        <sz val="11"/>
        <color indexed="10"/>
        <rFont val="Times New Roman"/>
        <family val="1"/>
        <charset val="204"/>
      </rPr>
      <t>"Проведение    Юбилейного    концерта   «СЕМЬ  ЧУДЕС  СВЕТА»</t>
    </r>
  </si>
  <si>
    <t>Мероприятие  2.002  «Организация праздников "Широкая масленица", Проводы зимы»</t>
  </si>
  <si>
    <r>
      <rPr>
        <b/>
        <sz val="11"/>
        <color indexed="10"/>
        <rFont val="Times New Roman"/>
        <family val="1"/>
        <charset val="204"/>
      </rPr>
      <t xml:space="preserve">Мероприятие  2.014 </t>
    </r>
    <r>
      <rPr>
        <sz val="11"/>
        <color indexed="10"/>
        <rFont val="Times New Roman"/>
        <family val="1"/>
        <charset val="204"/>
      </rPr>
      <t xml:space="preserve"> «Проведение праздничного мероприятия, посвященного Международному женскому Дню 8 Марта»</t>
    </r>
  </si>
  <si>
    <r>
      <rPr>
        <b/>
        <sz val="11"/>
        <color indexed="10"/>
        <rFont val="Times New Roman"/>
        <family val="1"/>
        <charset val="204"/>
      </rPr>
      <t>Мероприятие  2.022</t>
    </r>
    <r>
      <rPr>
        <sz val="11"/>
        <color indexed="10"/>
        <rFont val="Times New Roman"/>
        <family val="1"/>
        <charset val="204"/>
      </rPr>
      <t xml:space="preserve"> «Проведение фестиваля семейного творчества "Талантами ржевская семья полнится»</t>
    </r>
  </si>
  <si>
    <r>
      <rPr>
        <b/>
        <sz val="11"/>
        <color indexed="10"/>
        <rFont val="Times New Roman"/>
        <family val="1"/>
        <charset val="204"/>
      </rPr>
      <t>Мероприятие  2.023</t>
    </r>
    <r>
      <rPr>
        <sz val="11"/>
        <color indexed="10"/>
        <rFont val="Times New Roman"/>
        <family val="1"/>
        <charset val="204"/>
      </rPr>
      <t xml:space="preserve"> «Проведение новогодних и рождественских праздников и выставки "Христос рождается- Славите!»</t>
    </r>
  </si>
  <si>
    <r>
      <rPr>
        <b/>
        <sz val="11"/>
        <color indexed="10"/>
        <rFont val="Times New Roman"/>
        <family val="1"/>
        <charset val="204"/>
      </rPr>
      <t>Мероприятие  2.024 «</t>
    </r>
    <r>
      <rPr>
        <sz val="11"/>
        <color indexed="10"/>
        <rFont val="Times New Roman"/>
        <family val="1"/>
        <charset val="204"/>
      </rPr>
      <t>Проведение городского фестиваля школьных видеороликов "Наша школьная страна" в рамках общегородского праздника "Ржев. Последний звонок"»</t>
    </r>
  </si>
  <si>
    <r>
      <rPr>
        <b/>
        <sz val="11"/>
        <color indexed="10"/>
        <rFont val="Times New Roman"/>
        <family val="1"/>
        <charset val="204"/>
      </rPr>
      <t>Мероприятие  2.025</t>
    </r>
    <r>
      <rPr>
        <sz val="11"/>
        <color indexed="10"/>
        <rFont val="Times New Roman"/>
        <family val="1"/>
        <charset val="204"/>
      </rPr>
      <t xml:space="preserve"> «Проведение фестиваля народного творчества детей дошкольного возраста "Ржевские задоринки"»</t>
    </r>
  </si>
  <si>
    <t>Мероприятие  2.026 «Проведение городского фестиваля "Гори, гори моя звезда", посвященного 165-летию почетного гражданина Ржевского муниципального округа , основателя Ржевского профессионального театра П.С. Немирова (1857-1942)»</t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</si>
  <si>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 городского праздника "Праздник реки Волга»</t>
    </r>
  </si>
  <si>
    <t xml:space="preserve">Задача  2. Укрепление и модернизация  материально-технической базы бюджетных учреждений культурно-досугового типа </t>
  </si>
  <si>
    <r>
      <t xml:space="preserve">Показатель  </t>
    </r>
    <r>
      <rPr>
        <sz val="11"/>
        <rFont val="Times New Roman"/>
        <family val="1"/>
        <charset val="204"/>
      </rPr>
      <t>«Среднемесячная  заработная плата на 1 работника бюджетного учреждения  «Ржевская централизованная  библиотечная система»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</si>
  <si>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 «Отсутствие просроченной задолженности за текущий финансовый год по оплате расходов в бюджетном учреждении «Ржевская централизованная библиотечная система»</t>
    </r>
  </si>
  <si>
    <r>
      <t>Цель 1  "</t>
    </r>
    <r>
      <rPr>
        <sz val="11"/>
        <rFont val="Times New Roman"/>
        <family val="1"/>
        <charset val="204"/>
      </rPr>
      <t xml:space="preserve">Реализация стратегической роли культуры как духовно-нравственного основания развития личности, сохранение и развитие единого культурного пространства в  Ржевском муниципальном округе Тверской области"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      </t>
    </r>
  </si>
  <si>
    <r>
      <t>Показатель 1</t>
    </r>
    <r>
      <rPr>
        <sz val="11"/>
        <rFont val="Times New Roman"/>
        <family val="1"/>
        <charset val="204"/>
      </rPr>
      <t xml:space="preserve"> «Количество проводимых мероприятий, различной направленности в  бюджетном  учреждении «Ржевская централизованная  библиотечная система»</t>
    </r>
  </si>
  <si>
    <t>Показатель  «Количество посетителей мероприятий посвященных освобождению города Ржева и Ржевского района от немецко-фашистских захватчиков 3 марта»</t>
  </si>
  <si>
    <t>Мероприятие 2.012 «Проведение праздничных мероприятий, посвященных Дню города Ржева</t>
  </si>
  <si>
    <t>Показатель  «Количество посетителей праздничных мероприятий, посвященных  Дню города Ржева»</t>
  </si>
  <si>
    <r>
      <rPr>
        <b/>
        <sz val="11"/>
        <rFont val="Times New Roman"/>
        <family val="1"/>
        <charset val="204"/>
      </rPr>
      <t>Мероприятие 3.001</t>
    </r>
    <r>
      <rPr>
        <sz val="11"/>
        <rFont val="Times New Roman"/>
        <family val="1"/>
        <charset val="204"/>
      </rPr>
      <t xml:space="preserve"> «Государственная поддержка отрасли культуры (в части оказания государственной поддержки лучшим сельским учреждениям культуры)»
</t>
    </r>
  </si>
  <si>
    <r>
      <t xml:space="preserve">Мероприятие  2.050 </t>
    </r>
    <r>
      <rPr>
        <sz val="11"/>
        <color indexed="10"/>
        <rFont val="Times New Roman"/>
        <family val="1"/>
        <charset val="204"/>
      </rPr>
      <t>"Проведение   праздничного мероприятия-выставки, посвященного 35-летию МУК "Ржевский выставочный зал»</t>
    </r>
  </si>
  <si>
    <r>
      <rPr>
        <b/>
        <sz val="11"/>
        <rFont val="Times New Roman"/>
        <family val="1"/>
        <charset val="204"/>
      </rPr>
      <t>Показатель «</t>
    </r>
    <r>
      <rPr>
        <sz val="11"/>
        <rFont val="Times New Roman"/>
        <family val="1"/>
        <charset val="204"/>
      </rPr>
      <t>Количество посетителей праздничного мероприятия-выставки, посвященного 35-летию МУК "Ржевский выставочный зал"»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</si>
  <si>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Международного фестиваля - конкурса баянистов, аккордеонистов и гармонистов "Играй, баян!"»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</si>
  <si>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фестиваля "Наша школьная страна" в рамках общегородского праздника "Ржев. Последний звонок"»</t>
    </r>
  </si>
  <si>
    <t>Показатель  1 «Количество  посетителей фестиваля  "Гори, гори моя звезда", посвященного 165-летию почетного жителя Ржевского муниципального округа , основателя Ржевского профессионального театра П.С. Немирова (1857-1942)»</t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</si>
  <si>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 xml:space="preserve">  «Проведение ремонта  в  бюджетных учреждениях  культурно-досугового типа»</t>
    </r>
  </si>
  <si>
    <r>
      <rPr>
        <b/>
        <sz val="11"/>
        <rFont val="Times New Roman"/>
        <family val="1"/>
        <charset val="204"/>
      </rPr>
      <t xml:space="preserve">Мероприятие  2.002  </t>
    </r>
    <r>
      <rPr>
        <sz val="11"/>
        <rFont val="Times New Roman"/>
        <family val="1"/>
        <charset val="204"/>
      </rPr>
      <t xml:space="preserve">«Проведение противопожарных мероприятий в бюджетных учреждениях культурно-досугового типа» 
</t>
    </r>
  </si>
  <si>
    <r>
      <rPr>
        <b/>
        <sz val="11"/>
        <rFont val="Times New Roman"/>
        <family val="1"/>
        <charset val="204"/>
      </rPr>
      <t>Мероприятие 2.003  "</t>
    </r>
    <r>
      <rPr>
        <sz val="11"/>
        <rFont val="Times New Roman"/>
        <family val="1"/>
        <charset val="204"/>
      </rPr>
      <t>Мероприятия по энергосбережению и повышению энергоэффективности в бюджетных учреждений культурно-досугового типа"</t>
    </r>
  </si>
  <si>
    <r>
      <rPr>
        <b/>
        <sz val="11"/>
        <rFont val="Times New Roman"/>
        <family val="1"/>
        <charset val="204"/>
      </rPr>
      <t xml:space="preserve">Мероприятие  2.004 </t>
    </r>
    <r>
      <rPr>
        <sz val="11"/>
        <rFont val="Times New Roman"/>
        <family val="1"/>
        <charset val="204"/>
      </rPr>
      <t>«Обеспечение безопасности в бюджетных учреждениях культурно- досугового типа»</t>
    </r>
  </si>
  <si>
    <r>
      <rPr>
        <b/>
        <sz val="11"/>
        <rFont val="Times New Roman"/>
        <family val="1"/>
        <charset val="204"/>
      </rPr>
      <t xml:space="preserve">Мероприятие  2.005 </t>
    </r>
    <r>
      <rPr>
        <sz val="11"/>
        <rFont val="Times New Roman"/>
        <family val="1"/>
        <charset val="204"/>
      </rPr>
      <t>«Обустройство Музея Истории Архитектуры Ржева»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</si>
  <si>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«Количество посетителей  МУК "Ржевский выставочный зал»  </t>
    </r>
  </si>
  <si>
    <t xml:space="preserve">Задача  1. "Развитие функционирования учреждений библиотечного обслуживания населения Ржевского муниципального округа» </t>
  </si>
  <si>
    <r>
      <rPr>
        <b/>
        <sz val="11"/>
        <rFont val="Times New Roman"/>
        <family val="1"/>
        <charset val="204"/>
      </rPr>
      <t>Мероприятие  1.001</t>
    </r>
    <r>
      <rPr>
        <sz val="11"/>
        <rFont val="Times New Roman"/>
        <family val="1"/>
        <charset val="204"/>
      </rPr>
      <t xml:space="preserve"> «Обеспечение деятельности учреждений библиотечного обслуживания населения (в части совершенствования оплаты труда по категориям работников в соответствии с Указами Президента РФ)» </t>
    </r>
  </si>
  <si>
    <r>
      <rPr>
        <b/>
        <sz val="11"/>
        <rFont val="Times New Roman"/>
        <family val="1"/>
        <charset val="204"/>
      </rPr>
      <t>Мероприятие  1.004</t>
    </r>
    <r>
      <rPr>
        <sz val="11"/>
        <rFont val="Times New Roman"/>
        <family val="1"/>
        <charset val="204"/>
      </rPr>
      <t xml:space="preserve">   "Обеспечение деятельности учреждений библиотечного обслуживания населения (в части расходов на текущее содержание, укрепление материально-технической базы)"</t>
    </r>
  </si>
  <si>
    <r>
      <rPr>
        <b/>
        <sz val="11"/>
        <rFont val="Times New Roman"/>
        <family val="1"/>
        <charset val="204"/>
      </rPr>
      <t>Мероприятие  1.006</t>
    </r>
    <r>
      <rPr>
        <sz val="11"/>
        <rFont val="Times New Roman"/>
        <family val="1"/>
        <charset val="204"/>
      </rPr>
      <t xml:space="preserve"> «Проведение капитального и текущего ремонта в учреждениях библиотечного обслуживания населения"  
</t>
    </r>
  </si>
  <si>
    <r>
      <t xml:space="preserve">Мероприятие </t>
    </r>
    <r>
      <rPr>
        <b/>
        <sz val="11"/>
        <rFont val="Times New Roman"/>
        <family val="1"/>
        <charset val="204"/>
      </rPr>
      <t xml:space="preserve"> 1.007</t>
    </r>
    <r>
      <rPr>
        <sz val="11"/>
        <rFont val="Times New Roman"/>
        <family val="1"/>
        <charset val="204"/>
      </rPr>
      <t xml:space="preserve"> «Противопожарные мероприятия в учреждениях библиотечного обслуживания населения»
</t>
    </r>
  </si>
  <si>
    <r>
      <t xml:space="preserve">Мероприятие  </t>
    </r>
    <r>
      <rPr>
        <b/>
        <sz val="11"/>
        <rFont val="Times New Roman"/>
        <family val="1"/>
        <charset val="204"/>
      </rPr>
      <t>1.008</t>
    </r>
    <r>
      <rPr>
        <sz val="11"/>
        <rFont val="Times New Roman"/>
        <family val="1"/>
        <charset val="204"/>
      </rPr>
      <t xml:space="preserve"> «Улучшение условий охраны труда в учреждениях библиотечного обслуживания населения»</t>
    </r>
  </si>
  <si>
    <r>
      <rPr>
        <b/>
        <sz val="11"/>
        <rFont val="Times New Roman"/>
        <family val="1"/>
        <charset val="204"/>
      </rPr>
      <t>Мероприятие 1.009 «</t>
    </r>
    <r>
      <rPr>
        <sz val="11"/>
        <rFont val="Times New Roman"/>
        <family val="1"/>
        <charset val="204"/>
      </rPr>
      <t xml:space="preserve">Мероприятия по энергосбережению и повышению энергоэффективности в учреждениях библиотечного обслуживания населения»
</t>
    </r>
  </si>
  <si>
    <r>
      <t xml:space="preserve">Мероприятие  </t>
    </r>
    <r>
      <rPr>
        <b/>
        <sz val="11"/>
        <rFont val="Times New Roman"/>
        <family val="1"/>
        <charset val="204"/>
      </rPr>
      <t>1.010</t>
    </r>
    <r>
      <rPr>
        <sz val="11"/>
        <rFont val="Times New Roman"/>
        <family val="1"/>
        <charset val="204"/>
      </rPr>
      <t xml:space="preserve"> «Обеспечение безопасности в учреждениях библиотечного обслуживания населения»</t>
    </r>
  </si>
  <si>
    <r>
      <t xml:space="preserve">Мероприятие  </t>
    </r>
    <r>
      <rPr>
        <b/>
        <sz val="11"/>
        <rFont val="Times New Roman"/>
        <family val="1"/>
        <charset val="204"/>
      </rPr>
      <t>2.001</t>
    </r>
    <r>
      <rPr>
        <sz val="11"/>
        <rFont val="Times New Roman"/>
        <family val="1"/>
        <charset val="204"/>
      </rPr>
      <t xml:space="preserve"> «Комплектование библиотечных фондов в учреждениях библиотечного обслуживания населения»</t>
    </r>
  </si>
  <si>
    <r>
      <t xml:space="preserve">Мероприятие </t>
    </r>
    <r>
      <rPr>
        <b/>
        <sz val="11"/>
        <color indexed="10"/>
        <rFont val="Times New Roman"/>
        <family val="1"/>
        <charset val="204"/>
      </rPr>
      <t>2.003</t>
    </r>
    <r>
      <rPr>
        <sz val="11"/>
        <color indexed="10"/>
        <rFont val="Times New Roman"/>
        <family val="1"/>
        <charset val="204"/>
      </rPr>
      <t xml:space="preserve"> «Проведение мероприятий, посвященных освобождению города Ржева и Ржевского района от немецко-фашистских захватчиков»</t>
    </r>
  </si>
  <si>
    <t>1.002 Централизованная бухгалтерия (Отдел организационной и информационной работы)</t>
  </si>
  <si>
    <r>
      <t>Показатель 1 "</t>
    </r>
    <r>
      <rPr>
        <sz val="11"/>
        <rFont val="Times New Roman"/>
        <family val="1"/>
        <charset val="204"/>
      </rPr>
      <t>Количество проводимых мероприятий, по энергосбережению и повышению энергоэффективности в бюджетных учреждений культурно-досугового типа"</t>
    </r>
  </si>
  <si>
    <r>
      <t>Показатель 2  "</t>
    </r>
    <r>
      <rPr>
        <sz val="11"/>
        <rFont val="Times New Roman"/>
        <family val="1"/>
        <charset val="204"/>
      </rPr>
      <t>Количество учреждений оборудованных необходимыми средствами для обеспечения безопасности»</t>
    </r>
  </si>
  <si>
    <r>
      <t>Показатель 3</t>
    </r>
    <r>
      <rPr>
        <sz val="12"/>
        <rFont val="Times New Roman"/>
        <family val="1"/>
        <charset val="204"/>
      </rPr>
      <t xml:space="preserve">  Количество бюджетных учреждений, в которых проведены мероприятия по укреплению и модернизации  материально-технической базы</t>
    </r>
  </si>
  <si>
    <r>
      <rPr>
        <b/>
        <sz val="11"/>
        <color indexed="18"/>
        <rFont val="Times New Roman"/>
        <family val="1"/>
        <charset val="204"/>
      </rPr>
      <t>Мероприятие  1.027</t>
    </r>
    <r>
      <rPr>
        <sz val="11"/>
        <color indexed="18"/>
        <rFont val="Times New Roman"/>
        <family val="1"/>
        <charset val="204"/>
      </rPr>
      <t xml:space="preserve"> «Организация деятельности Духового оркестра МУК "Дворец культуры" г. Ржева»</t>
    </r>
  </si>
  <si>
    <r>
      <rPr>
        <b/>
        <sz val="11"/>
        <color indexed="18"/>
        <rFont val="Times New Roman"/>
        <family val="1"/>
        <charset val="204"/>
      </rPr>
      <t xml:space="preserve">Мероприятие  1.028 </t>
    </r>
    <r>
      <rPr>
        <sz val="11"/>
        <color indexed="18"/>
        <rFont val="Times New Roman"/>
        <family val="1"/>
        <charset val="204"/>
      </rPr>
      <t>«Организация деятельности ансамбля камерной музыки МУК "Дворец культуры" г. Ржева»</t>
    </r>
  </si>
  <si>
    <r>
      <rPr>
        <b/>
        <sz val="11"/>
        <color indexed="18"/>
        <rFont val="Times New Roman"/>
        <family val="1"/>
        <charset val="204"/>
      </rPr>
      <t>Мероприятие  1.029</t>
    </r>
    <r>
      <rPr>
        <sz val="11"/>
        <color indexed="18"/>
        <rFont val="Times New Roman"/>
        <family val="1"/>
        <charset val="204"/>
      </rPr>
      <t xml:space="preserve"> «Организация деятельности ансамбля скрипачей  МУК "Дворец культуры" г. Ржева»</t>
    </r>
  </si>
  <si>
    <t>Задача   2. «Развитие библиотечного дела, сохранение культурного наследия в Ржевском муниципальном округе Тверской области»</t>
  </si>
  <si>
    <r>
      <t>Показатель  1  "</t>
    </r>
    <r>
      <rPr>
        <sz val="11"/>
        <rFont val="Times New Roman"/>
        <family val="1"/>
        <charset val="204"/>
      </rPr>
      <t>Количество работников бюджетного учреждения библиотечного обслуживания населения Ржевского муниципального округа,  прошедших переподготовку в связи с внедрением профессиональных стандартов"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</si>
  <si>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>"Количество человек прошедших медицинский осмотр за счет средств местного бюджета"</t>
    </r>
  </si>
  <si>
    <r>
      <rPr>
        <b/>
        <sz val="11"/>
        <rFont val="Times New Roman"/>
        <family val="1"/>
        <charset val="204"/>
      </rPr>
      <t>Мероприятие 2.006</t>
    </r>
    <r>
      <rPr>
        <sz val="11"/>
        <rFont val="Times New Roman"/>
        <family val="1"/>
        <charset val="204"/>
      </rPr>
      <t xml:space="preserve">   «Обеспечение развития и укрепления материально-технической базы домов культуры в населенных пунктах с числом жителей до 50 тысяч человек»
</t>
    </r>
  </si>
  <si>
    <r>
      <t xml:space="preserve">Мероприятие  2.051 </t>
    </r>
    <r>
      <rPr>
        <sz val="11"/>
        <color indexed="10"/>
        <rFont val="Times New Roman"/>
        <family val="1"/>
        <charset val="204"/>
      </rPr>
      <t>"Проведение патриотического фестиваля "Пусть будет помнить мир спасенный"»</t>
    </r>
  </si>
  <si>
    <r>
      <rPr>
        <b/>
        <sz val="11"/>
        <rFont val="Times New Roman"/>
        <family val="1"/>
        <charset val="204"/>
      </rPr>
      <t>Показатель «</t>
    </r>
    <r>
      <rPr>
        <sz val="11"/>
        <rFont val="Times New Roman"/>
        <family val="1"/>
        <charset val="204"/>
      </rPr>
      <t>Количество посетителей патриотического фестиваля "Пусть будет помнить мир спасенный"»</t>
    </r>
  </si>
  <si>
    <r>
      <t xml:space="preserve">Мероприятие  2.052 </t>
    </r>
    <r>
      <rPr>
        <sz val="11"/>
        <color indexed="10"/>
        <rFont val="Times New Roman"/>
        <family val="1"/>
        <charset val="204"/>
      </rPr>
      <t>"Организация и проведение Дня клубного работника Тверской области"»</t>
    </r>
  </si>
  <si>
    <r>
      <rPr>
        <b/>
        <sz val="11"/>
        <rFont val="Times New Roman"/>
        <family val="1"/>
        <charset val="204"/>
      </rPr>
      <t>Показатель «</t>
    </r>
    <r>
      <rPr>
        <sz val="11"/>
        <rFont val="Times New Roman"/>
        <family val="1"/>
        <charset val="204"/>
      </rPr>
      <t>Количество посетителей Дня клубного работника Тверской области»</t>
    </r>
  </si>
  <si>
    <r>
      <t xml:space="preserve">Мероприятие  2.053 </t>
    </r>
    <r>
      <rPr>
        <sz val="11"/>
        <color indexed="10"/>
        <rFont val="Times New Roman"/>
        <family val="1"/>
        <charset val="204"/>
      </rPr>
      <t>"Организация и проведение Открытого молодежного музыкального фестиваля "Чугун-Пати"»</t>
    </r>
  </si>
  <si>
    <r>
      <t xml:space="preserve">Показатель  </t>
    </r>
    <r>
      <rPr>
        <sz val="11"/>
        <rFont val="Times New Roman"/>
        <family val="1"/>
        <charset val="204"/>
      </rPr>
      <t>«Количество участников Открытого молодежного музыкального фестиваля "Чугун-Пати"»</t>
    </r>
  </si>
  <si>
    <r>
      <rPr>
        <b/>
        <sz val="11"/>
        <color indexed="10"/>
        <rFont val="Times New Roman"/>
        <family val="1"/>
        <charset val="204"/>
      </rPr>
      <t>Показатель</t>
    </r>
    <r>
      <rPr>
        <sz val="11"/>
        <color indexed="10"/>
        <rFont val="Times New Roman"/>
        <family val="1"/>
        <charset val="204"/>
      </rPr>
      <t xml:space="preserve"> "Увеличение количества экземпляров библиотечного фонда"</t>
    </r>
  </si>
  <si>
    <r>
      <t>Показатель  2  "</t>
    </r>
    <r>
      <rPr>
        <sz val="11"/>
        <rFont val="Times New Roman"/>
        <family val="1"/>
        <charset val="204"/>
      </rPr>
      <t>Доля  работников  бюджетного учреждения библиотечного обслуживания населения Ржевского муниципального округа повысивших свою квалификацию"</t>
    </r>
  </si>
  <si>
    <r>
      <t>Показатель 3</t>
    </r>
    <r>
      <rPr>
        <sz val="11"/>
        <rFont val="Times New Roman"/>
        <family val="1"/>
        <charset val="204"/>
      </rPr>
      <t xml:space="preserve">  Количество учреждений библиотечного обслуживания населения Ржевского муниципального округа, в которых проведены мероприятия по совершенствованию материально-технической базы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</si>
  <si>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 "Зимнего спортивного праздника»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</si>
  <si>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смотра- конкурса самодеятельного творчества Многоцветие талантов»праздника»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</si>
  <si>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праздничного мероприятия, посвященного Дню русской деревни"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</si>
  <si>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Ярмарки сельскохозяйственной продукции 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</si>
  <si>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благотворительной акции «Забота» ко Дню пожилого человека"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</si>
  <si>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мероприятия, посвященного Дню неизвестного солдата"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</si>
  <si>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Дня народного единства"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</si>
  <si>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Акции памяти жертв терроризма «Мы против терроризма», посвящённой Дню солидарности в борьбе с терроризмом 3 сентября 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</si>
  <si>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мероприятия, Дня матери"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</si>
  <si>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игровых и конкурсных программ  в течении года»"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</si>
  <si>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 драматического спектакля»"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</si>
  <si>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акций к датам»"</t>
    </r>
  </si>
  <si>
    <r>
      <t xml:space="preserve">Мероприятие  2.046 </t>
    </r>
    <r>
      <rPr>
        <sz val="11"/>
        <color indexed="10"/>
        <rFont val="Times New Roman"/>
        <family val="1"/>
        <charset val="204"/>
      </rPr>
      <t xml:space="preserve">"Организация   и проведение проекта-конкурса» «Молодые  таланты»  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</si>
  <si>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 xml:space="preserve">Количество участников проекта-конкурса» «Молодые  таланты»  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</si>
  <si>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Юбилейного концерта   «СЕМЬ  ЧУДЕС  СВЕТА»</t>
    </r>
  </si>
  <si>
    <r>
      <rPr>
        <b/>
        <sz val="11"/>
        <rFont val="Times New Roman"/>
        <family val="1"/>
        <charset val="204"/>
      </rPr>
      <t>Мероприятие 2.003 "</t>
    </r>
    <r>
      <rPr>
        <sz val="11"/>
        <rFont val="Times New Roman"/>
        <family val="1"/>
        <charset val="204"/>
      </rPr>
      <t>Мероприятия по энергосбережению и повышению энергоэффективности в учреждениях дополнительного образования в сфере культуры"</t>
    </r>
  </si>
  <si>
    <r>
      <rPr>
        <b/>
        <sz val="11"/>
        <color indexed="8"/>
        <rFont val="Times New Roman"/>
        <family val="1"/>
        <charset val="204"/>
      </rPr>
      <t xml:space="preserve">Мероприятие  2.004 </t>
    </r>
    <r>
      <rPr>
        <sz val="11"/>
        <color indexed="8"/>
        <rFont val="Times New Roman"/>
        <family val="1"/>
        <charset val="204"/>
      </rPr>
      <t>«Обеспечение безопасности в учреждениях дополнительного образования в сфере культуры»</t>
    </r>
  </si>
  <si>
    <r>
      <rPr>
        <b/>
        <sz val="11"/>
        <rFont val="Times New Roman"/>
        <family val="1"/>
        <charset val="204"/>
      </rPr>
      <t xml:space="preserve">Мероприятие 1.005 </t>
    </r>
    <r>
      <rPr>
        <sz val="11"/>
        <rFont val="Times New Roman"/>
        <family val="1"/>
        <charset val="204"/>
      </rPr>
      <t>«Улучшение условий охраны труда в бюджетных учреждениях культурно-досугового типа»</t>
    </r>
  </si>
  <si>
    <r>
      <t>Мероприятие  1.002.1</t>
    </r>
    <r>
      <rPr>
        <sz val="11"/>
        <rFont val="Times New Roman"/>
        <family val="1"/>
        <charset val="204"/>
      </rPr>
      <t xml:space="preserve"> "Предоставление общедоступного и бесплатного дополнительного образования детей в учреждениях в сфере культуры (в части совершенствования  оплаты труда категорий работников, на которые не распространяется Указы Президента РФ)"</t>
    </r>
  </si>
  <si>
    <r>
      <rPr>
        <b/>
        <sz val="11"/>
        <rFont val="Times New Roman"/>
        <family val="1"/>
        <charset val="204"/>
      </rPr>
      <t>Мероприятие 1.001.1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</si>
  <si>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1.001.2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</si>
  <si>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1.001.3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</si>
  <si>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1.001.4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</si>
  <si>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1.001.5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</si>
  <si>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1.001.6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</si>
  <si>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1.001.7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</si>
  <si>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1.001.8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</si>
  <si>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Мероприятие  1.004.1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</si>
  <si>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1.004.2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</si>
  <si>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1.004.3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</si>
  <si>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1.004.4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</si>
  <si>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1.004.5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</si>
  <si>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1.004.6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</si>
  <si>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1.004.7</t>
    </r>
    <r>
      <rPr>
        <sz val="11"/>
        <rFont val="Times New Roman"/>
        <family val="1"/>
        <charset val="204"/>
      </rPr>
      <t xml:space="preserve">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</si>
  <si>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1.004.8</t>
    </r>
    <r>
      <rPr>
        <sz val="11"/>
        <rFont val="Times New Roman"/>
        <family val="1"/>
        <charset val="204"/>
      </rPr>
      <t xml:space="preserve">   «Обеспечение деятельности бюджетных учреждений культурно-досугового типа 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</si>
  <si>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 1.001.1</t>
    </r>
    <r>
      <rPr>
        <sz val="11"/>
        <rFont val="Times New Roman"/>
        <family val="1"/>
        <charset val="204"/>
      </rPr>
      <t xml:space="preserve"> «Обеспечение деятельности учреждений библиотечного обслуживания населения (в части совершенствования оплаты труда по категориям работников в соответствии с Указами Президента РФ)» </t>
    </r>
  </si>
  <si>
    <r>
      <rPr>
        <b/>
        <sz val="11"/>
        <rFont val="Times New Roman"/>
        <family val="1"/>
        <charset val="204"/>
      </rPr>
      <t>Мероприятие  1.004.1</t>
    </r>
    <r>
      <rPr>
        <sz val="11"/>
        <rFont val="Times New Roman"/>
        <family val="1"/>
        <charset val="204"/>
      </rPr>
      <t xml:space="preserve">   "Обеспечение деятельности учреждений библиотечного обслуживания населения (в части расходов на текущее содержание, укрепление материально-технической базы)"</t>
    </r>
  </si>
  <si>
    <r>
      <t>Мероприятие  1.002</t>
    </r>
    <r>
      <rPr>
        <sz val="11"/>
        <rFont val="Times New Roman"/>
        <family val="1"/>
        <charset val="204"/>
      </rPr>
      <t xml:space="preserve"> «Повышение заработной платы работникам муниципальных учреждений культуры Тверской области за счет средств местного бюджета»</t>
    </r>
    <r>
      <rPr>
        <b/>
        <sz val="11"/>
        <rFont val="Times New Roman"/>
        <family val="1"/>
        <charset val="204"/>
      </rPr>
      <t/>
    </r>
  </si>
  <si>
    <t>руб.</t>
  </si>
  <si>
    <r>
      <t>Мероприятие  1.002.1</t>
    </r>
    <r>
      <rPr>
        <sz val="11"/>
        <rFont val="Times New Roman"/>
        <family val="1"/>
        <charset val="204"/>
      </rPr>
      <t xml:space="preserve"> «Повышение заработной платы работникам муниципальных учреждений культуры Тверской области за счет средств местного бюджета»</t>
    </r>
    <r>
      <rPr>
        <b/>
        <sz val="11"/>
        <rFont val="Times New Roman"/>
        <family val="1"/>
        <charset val="204"/>
      </rPr>
      <t/>
    </r>
  </si>
  <si>
    <r>
      <t xml:space="preserve">Мероприятие  1.003 </t>
    </r>
    <r>
      <rPr>
        <sz val="11"/>
        <rFont val="Times New Roman"/>
        <family val="1"/>
        <charset val="204"/>
      </rPr>
      <t>«Повышение заработной платы работникам муниципальных учреждений культуры Тверской области»</t>
    </r>
  </si>
  <si>
    <r>
      <t xml:space="preserve">Мероприятие  1.002 </t>
    </r>
    <r>
      <rPr>
        <sz val="11"/>
        <rFont val="Times New Roman"/>
        <family val="1"/>
        <charset val="204"/>
      </rPr>
      <t>«Повышение заработной платы работникам муниципальных учреждений культуры Тверской области»</t>
    </r>
  </si>
  <si>
    <r>
      <t xml:space="preserve">Мероприятие  1.002.1 </t>
    </r>
    <r>
      <rPr>
        <sz val="11"/>
        <rFont val="Times New Roman"/>
        <family val="1"/>
        <charset val="204"/>
      </rPr>
      <t>«Повышение заработной платы работникам муниципальных учреждений культуры Тверской области»</t>
    </r>
  </si>
  <si>
    <r>
      <rPr>
        <b/>
        <sz val="11"/>
        <rFont val="Times New Roman"/>
        <family val="1"/>
        <charset val="204"/>
      </rPr>
      <t>Мероприятие  1.003</t>
    </r>
    <r>
      <rPr>
        <sz val="11"/>
        <rFont val="Times New Roman"/>
        <family val="1"/>
        <charset val="204"/>
      </rPr>
      <t xml:space="preserve"> «Повышение заработной платы работникам муниципальных учреждений культуры Тверской области за счет средств местного бюджета»</t>
    </r>
  </si>
  <si>
    <r>
      <rPr>
        <b/>
        <sz val="11"/>
        <rFont val="Times New Roman"/>
        <family val="1"/>
        <charset val="204"/>
      </rPr>
      <t>Мероприятие  1.003.1</t>
    </r>
    <r>
      <rPr>
        <sz val="11"/>
        <rFont val="Times New Roman"/>
        <family val="1"/>
        <charset val="204"/>
      </rPr>
      <t xml:space="preserve"> «Повышение заработной платы работникам муниципальных учреждений культуры Тверской области за счет средств местного бюджета»</t>
    </r>
  </si>
  <si>
    <t xml:space="preserve">Задача  3. Реализация регионального проекта "Творческие люди" в рамках национального проекта "Культура" </t>
  </si>
  <si>
    <r>
      <rPr>
        <b/>
        <sz val="11"/>
        <rFont val="Times New Roman"/>
        <family val="1"/>
        <charset val="204"/>
      </rPr>
      <t>Мероприятие 3.001</t>
    </r>
    <r>
      <rPr>
        <sz val="11"/>
        <rFont val="Times New Roman"/>
        <family val="1"/>
        <charset val="204"/>
      </rPr>
      <t xml:space="preserve">   «Государственная поддержка отрасли культуры (в части оказания государственной поддержки лучшим сельским учреждениям культуры)»
</t>
    </r>
  </si>
  <si>
    <t>Задача 3. «Реализация регионального проекта "Творческие люди" в рамках национального проекта "Культура»</t>
  </si>
  <si>
    <r>
      <t>Показатель 1 "</t>
    </r>
    <r>
      <rPr>
        <sz val="11"/>
        <rFont val="Times New Roman"/>
        <family val="1"/>
        <charset val="204"/>
      </rPr>
      <t xml:space="preserve">Количество заявок на оказание государственной  поддержки в рамках национального проекта "Культура" </t>
    </r>
  </si>
  <si>
    <r>
      <rPr>
        <b/>
        <sz val="11"/>
        <rFont val="Times New Roman"/>
        <family val="1"/>
        <charset val="204"/>
      </rPr>
      <t>Мероприятие  2.011</t>
    </r>
    <r>
      <rPr>
        <sz val="11"/>
        <rFont val="Times New Roman"/>
        <family val="1"/>
        <charset val="204"/>
      </rPr>
      <t xml:space="preserve"> «Проведение Международного фестиваля - конкурса баянистов, аккордеонистов и гармонистов "Играй, баян!"»</t>
    </r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</si>
  <si>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</si>
  <si>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r>
      <t>Показатель  "</t>
    </r>
    <r>
      <rPr>
        <sz val="11"/>
        <rFont val="Times New Roman"/>
        <family val="1"/>
        <charset val="204"/>
      </rPr>
      <t xml:space="preserve">Количество учреждений дополнительного образования в сфере культуры,  в которых приобретены музыкальные инструменты".
</t>
    </r>
  </si>
  <si>
    <t xml:space="preserve">Мероприятие  1.007 «Проведение капитального ремонта в бюджетном  учреждении «Ржевская централизованная  библиотечная система"  
</t>
  </si>
  <si>
    <r>
      <t xml:space="preserve">Мероприятие  2.017 </t>
    </r>
    <r>
      <rPr>
        <sz val="11"/>
        <rFont val="Times New Roman"/>
        <family val="1"/>
        <charset val="204"/>
      </rPr>
      <t>«Проведение Открытого фестиваля семейного творчества "Созвездие под названием "Семья"»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</si>
  <si>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мероприятия, ежегодной краеведческой конференции «Историческая память и культурное наследие земли Ржевской"</t>
    </r>
  </si>
  <si>
    <r>
      <rPr>
        <b/>
        <sz val="11"/>
        <rFont val="Times New Roman"/>
        <family val="1"/>
        <charset val="204"/>
      </rPr>
      <t xml:space="preserve"> Мероприятие  2.015 "</t>
    </r>
    <r>
      <rPr>
        <sz val="11"/>
        <rFont val="Times New Roman"/>
        <family val="1"/>
        <charset val="204"/>
      </rPr>
      <t>Проведение праздничного мероприятия, посвященного Международному дню защиты детей»</t>
    </r>
  </si>
  <si>
    <r>
      <rPr>
        <b/>
        <sz val="11"/>
        <rFont val="Times New Roman"/>
        <family val="1"/>
        <charset val="204"/>
      </rPr>
      <t xml:space="preserve">Мероприятие  2.016 </t>
    </r>
    <r>
      <rPr>
        <sz val="11"/>
        <rFont val="Times New Roman"/>
        <family val="1"/>
        <charset val="204"/>
      </rPr>
      <t>«Проведение живописного пленэра "Ржевская палитра" , посвященного Дню Победы "Этих дней не смолкнет слава»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</si>
  <si>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мероприятия, посвященного Дню памяти и скорби 22 июня»</t>
    </r>
  </si>
  <si>
    <r>
      <t>Показатель</t>
    </r>
    <r>
      <rPr>
        <sz val="11"/>
        <rFont val="Times New Roman"/>
        <family val="1"/>
        <charset val="204"/>
      </rPr>
      <t xml:space="preserve">   «Отсутствие просроченной задолженности за текущий финансовый год по оплате расходов учреждений дополнительного образования»</t>
    </r>
  </si>
  <si>
    <r>
      <t>Показатель "</t>
    </r>
    <r>
      <rPr>
        <sz val="10"/>
        <rFont val="Times New Roman"/>
        <family val="1"/>
        <charset val="204"/>
      </rPr>
      <t>Количество объектов, из числа учреждений дополнительного образования в сфере культуры оборудованных необходимыми средствами для обеспечения безопасности"</t>
    </r>
  </si>
  <si>
    <r>
      <rPr>
        <b/>
        <sz val="11"/>
        <rFont val="Times New Roman"/>
        <family val="1"/>
        <charset val="204"/>
      </rPr>
      <t>Мероприятие 1.001 "</t>
    </r>
    <r>
      <rPr>
        <sz val="11"/>
        <rFont val="Times New Roman"/>
        <family val="1"/>
        <charset val="204"/>
      </rPr>
      <t>Обеспечение деятельности бюджетных учреждений культурно-досугового типа (в части совершенствования оплаты труда категориям работников в соответствии с Указами Президента РФ"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</si>
  <si>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«Среднемесячная  заработная плата на 1 работника бюджетных учреждений культурно-досугового типа»</t>
    </r>
  </si>
  <si>
    <r>
      <t xml:space="preserve">Показатель  </t>
    </r>
    <r>
      <rPr>
        <sz val="11"/>
        <rFont val="Times New Roman"/>
        <family val="1"/>
        <charset val="204"/>
      </rPr>
      <t xml:space="preserve">«Количество филиалов МУК« Ржевская ЦБС», в которых проведены противопожарные мероприятия»
</t>
    </r>
  </si>
  <si>
    <r>
      <t>Показатель</t>
    </r>
    <r>
      <rPr>
        <sz val="11"/>
        <rFont val="Times New Roman"/>
        <family val="1"/>
        <charset val="204"/>
      </rPr>
      <t xml:space="preserve">   «Количество мест в учреждении МУК« Ржевская ЦБС» прошедших спецоценку» </t>
    </r>
  </si>
  <si>
    <r>
      <rPr>
        <b/>
        <sz val="11"/>
        <rFont val="Times New Roman"/>
        <family val="1"/>
        <charset val="204"/>
      </rPr>
      <t>Показатель 3 «</t>
    </r>
    <r>
      <rPr>
        <sz val="11"/>
        <rFont val="Times New Roman"/>
        <family val="1"/>
        <charset val="204"/>
      </rPr>
      <t>Количество зарегистрированных  пользователей»</t>
    </r>
  </si>
  <si>
    <r>
      <rPr>
        <b/>
        <sz val="11"/>
        <color indexed="8"/>
        <rFont val="Times New Roman"/>
        <family val="1"/>
        <charset val="204"/>
      </rPr>
      <t>Показатель 4</t>
    </r>
    <r>
      <rPr>
        <sz val="11"/>
        <color indexed="8"/>
        <rFont val="Times New Roman"/>
        <family val="1"/>
        <charset val="204"/>
      </rPr>
      <t xml:space="preserve">  «Количество посещений библиотек»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</si>
  <si>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 "Количество культурно-массовых мероприятий, проводимых в учреждениях культуры"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</si>
  <si>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"Количество посетителей культурно-массовых мероприятий, проводимых в учреждениях культуры"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</si>
  <si>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>Показатель    "</t>
    </r>
    <r>
      <rPr>
        <sz val="11"/>
        <rFont val="Times New Roman"/>
        <family val="1"/>
        <charset val="204"/>
      </rPr>
      <t>Количество участников молодежного фестиваля современного  танца "Лучший Flash Dancer»"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</si>
  <si>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«Количество музыкантов дополнительно привлекаемых в состав ансамбля камерной музыки МУК "Дворец культуры" г. Ржева для участия в общегородских мероприятиях»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</si>
  <si>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«Количество мест в бюджетных учреждениях культурно-досугового типа прошедших спецоценку»  </t>
    </r>
  </si>
  <si>
    <r>
      <t>Показатель 4 "</t>
    </r>
    <r>
      <rPr>
        <sz val="11"/>
        <rFont val="Times New Roman"/>
        <family val="1"/>
        <charset val="204"/>
      </rPr>
      <t>Количество участников выставок, фестивалей и конкурсов различного уровня"</t>
    </r>
  </si>
  <si>
    <r>
      <t>Показатель 5 "</t>
    </r>
    <r>
      <rPr>
        <sz val="11"/>
        <rFont val="Times New Roman"/>
        <family val="1"/>
        <charset val="204"/>
      </rPr>
      <t>Количество Лауреатов и Дипломантов выставок, фестивалей и конкурсов различного уровня"</t>
    </r>
  </si>
  <si>
    <r>
      <t>Мероприятие  1.002</t>
    </r>
    <r>
      <rPr>
        <sz val="11"/>
        <rFont val="Times New Roman"/>
        <family val="1"/>
        <charset val="204"/>
      </rPr>
      <t xml:space="preserve"> "Предоставление общедоступного и бесплатного дополнительного образования детей в учреждениях в сфере культуры (в части совершенствования  оплаты труда категорий работников, на которые не распространяется Указы Президента РФ)"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</si>
  <si>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сотрудников, получающих  заработную плату в учреждениях  дополнительного образования на которые не распространяются Указы Президента РФ»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</si>
  <si>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 xml:space="preserve"> «Количество мест в учреждениях дополнительного образования прошедших спецоценку» </t>
    </r>
  </si>
  <si>
    <r>
      <t>Показатель "</t>
    </r>
    <r>
      <rPr>
        <sz val="11"/>
        <color indexed="8"/>
        <rFont val="Times New Roman"/>
        <family val="1"/>
        <charset val="204"/>
      </rPr>
      <t>Количество учреждений дополнительного образования в сфере культуры, в которых  проведены ремонтные работы"</t>
    </r>
  </si>
  <si>
    <r>
      <t>Показатель  "</t>
    </r>
    <r>
      <rPr>
        <sz val="11"/>
        <rFont val="Times New Roman"/>
        <family val="1"/>
        <charset val="204"/>
      </rPr>
      <t xml:space="preserve">Количество учреждений дополнительного образования в сфере культуры,  в которых проведены противопожарные мероприятия".
</t>
    </r>
  </si>
  <si>
    <r>
      <t xml:space="preserve">Показатель </t>
    </r>
    <r>
      <rPr>
        <sz val="12"/>
        <rFont val="Times New Roman"/>
        <family val="1"/>
        <charset val="204"/>
      </rPr>
      <t xml:space="preserve">  «Отсутствие просроченной задолженности   за текущий финансовый год по оплате расходов в  бюджетных учреждениях культурно-досугового типа»</t>
    </r>
  </si>
  <si>
    <r>
      <t>Показатель   "</t>
    </r>
    <r>
      <rPr>
        <sz val="11"/>
        <rFont val="Times New Roman"/>
        <family val="1"/>
        <charset val="204"/>
      </rPr>
      <t xml:space="preserve">Количество бюджетных учреждениях  культурно-досугового типа, в которых проведены ремонтные работы"  </t>
    </r>
  </si>
  <si>
    <r>
      <t xml:space="preserve">Показатель </t>
    </r>
    <r>
      <rPr>
        <sz val="11"/>
        <rFont val="Times New Roman"/>
        <family val="1"/>
        <charset val="204"/>
      </rPr>
      <t xml:space="preserve">«Количество учреждений культурно-досугового типа, в которых проведены противопожарные мероприятия» 
.
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</si>
  <si>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"Количество приборов учета установленных в бюджетных учреждениях культурно-досугового типа"</t>
    </r>
  </si>
  <si>
    <r>
      <t>Показатель   "</t>
    </r>
    <r>
      <rPr>
        <sz val="11"/>
        <rFont val="Times New Roman"/>
        <family val="1"/>
        <charset val="204"/>
      </rPr>
      <t xml:space="preserve">Количество  учреждении в которых проведены ремонтные работы"  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</si>
  <si>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«Количество приборов учета установленных в  зданиях МУК«Ржевская ЦБС»
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</si>
  <si>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  фестиваля искусств «Ржевская осень»</t>
    </r>
  </si>
  <si>
    <r>
      <rPr>
        <b/>
        <sz val="11"/>
        <rFont val="Times New Roman"/>
        <family val="1"/>
        <charset val="204"/>
      </rPr>
      <t>Показатель 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 Дню Победы»</t>
    </r>
  </si>
  <si>
    <t>".</t>
  </si>
  <si>
    <t>Под-раздел</t>
  </si>
  <si>
    <t xml:space="preserve">Код администра-тора  программы </t>
  </si>
  <si>
    <t>задачи подпрог-раммы</t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</si>
  <si>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«Уровень удовлетворенности населения качеством услуг, предоставляемых учреждениями культуры и учреждениями дополнительного образования в сфере культуры в городе Ржеве Тверской области»
</t>
    </r>
  </si>
  <si>
    <t>1.002 Расходы на руководство и управление (Централизованная бухгалтерия)</t>
  </si>
  <si>
    <t>1.001 Расходы на руководство и управление (Центральный аппарат)</t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</si>
  <si>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праздничных мероприятий, посвященных Дню защиты детей»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</si>
  <si>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художников участвующих в проведении живописного пленэра «Ржевская палитра»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</si>
  <si>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проведенных мероприятий, посвященных Общероссийскому Дню библиотек»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</si>
  <si>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Открытого фестиваля семейного творчества «Созвездие под названием Семья»</t>
    </r>
  </si>
  <si>
    <r>
      <rPr>
        <b/>
        <sz val="11"/>
        <rFont val="Times New Roman"/>
        <family val="1"/>
        <charset val="204"/>
      </rPr>
      <t>Показатель 1.</t>
    </r>
    <r>
      <rPr>
        <sz val="11"/>
        <rFont val="Times New Roman"/>
        <family val="1"/>
        <charset val="204"/>
      </rPr>
      <t xml:space="preserve"> «Фонд оплаты труда  государственных (муниципальных) органов и взносы по обязательному социальному страхованию»</t>
    </r>
  </si>
  <si>
    <r>
      <rPr>
        <b/>
        <sz val="11"/>
        <rFont val="Times New Roman"/>
        <family val="1"/>
        <charset val="204"/>
      </rPr>
      <t>Показатель 2.</t>
    </r>
    <r>
      <rPr>
        <sz val="11"/>
        <rFont val="Times New Roman"/>
        <family val="1"/>
        <charset val="204"/>
      </rPr>
      <t xml:space="preserve"> «Иные выплаты персоналу государственных (муниципальных) органов, за исключением фонда оплаты труда»
</t>
    </r>
  </si>
  <si>
    <t>Принятые обозначения и сокращения:</t>
  </si>
  <si>
    <t xml:space="preserve">Коды бюджетной классификации </t>
  </si>
  <si>
    <t>Единица  измерения</t>
  </si>
  <si>
    <t>единиц</t>
  </si>
  <si>
    <t>человек</t>
  </si>
  <si>
    <t>процент</t>
  </si>
  <si>
    <t>Раздел</t>
  </si>
  <si>
    <t>Программа</t>
  </si>
  <si>
    <t>Подпрограмма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</si>
  <si>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</si>
  <si>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</si>
  <si>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</si>
  <si>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</si>
  <si>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>тыс. руб.</t>
  </si>
  <si>
    <t>тыс.рублей</t>
  </si>
  <si>
    <t>Обеспечивающая подпрограмма</t>
  </si>
  <si>
    <t xml:space="preserve">Программная часть </t>
  </si>
  <si>
    <t>Д</t>
  </si>
  <si>
    <t>В</t>
  </si>
  <si>
    <t>Г</t>
  </si>
  <si>
    <t>Код целевой статьи расхода бюджета</t>
  </si>
  <si>
    <t>направление расходов</t>
  </si>
  <si>
    <t>4. Задача 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</si>
  <si>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</si>
  <si>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</si>
  <si>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С</t>
  </si>
  <si>
    <t>-</t>
  </si>
  <si>
    <t>1. Обеспечение деятельности главного администратора программы и администраторов  программы</t>
  </si>
  <si>
    <t>да-1/нет-0</t>
  </si>
  <si>
    <r>
      <rPr>
        <b/>
        <sz val="9"/>
        <rFont val="Times New Roman"/>
        <family val="1"/>
        <charset val="204"/>
      </rPr>
      <t>Мероприятие 1.002</t>
    </r>
    <r>
      <rPr>
        <sz val="9"/>
        <rFont val="Times New Roman"/>
        <family val="1"/>
        <charset val="204"/>
      </rPr>
      <t xml:space="preserve">  «Прочая закупка товаров, работ и услуг для обеспечения государственных (муниципальных) нужд»</t>
    </r>
  </si>
  <si>
    <r>
      <rPr>
        <b/>
        <sz val="9"/>
        <rFont val="Times New Roman"/>
        <family val="1"/>
        <charset val="204"/>
      </rPr>
      <t>Мероприятие 1.003</t>
    </r>
    <r>
      <rPr>
        <sz val="9"/>
        <rFont val="Times New Roman"/>
        <family val="1"/>
        <charset val="204"/>
      </rPr>
      <t xml:space="preserve">   «Уплата налога на имущество организаций и земельного налога»
</t>
    </r>
  </si>
  <si>
    <r>
      <rPr>
        <b/>
        <sz val="9"/>
        <rFont val="Times New Roman"/>
        <family val="1"/>
        <charset val="204"/>
      </rPr>
      <t>Мероприятие 1.004</t>
    </r>
    <r>
      <rPr>
        <sz val="9"/>
        <rFont val="Times New Roman"/>
        <family val="1"/>
        <charset val="204"/>
      </rPr>
      <t xml:space="preserve">   «Уплата прочих налогов, сборов и иных платежей»
</t>
    </r>
  </si>
  <si>
    <r>
      <t>Мероприятие 1.007 «</t>
    </r>
    <r>
      <rPr>
        <sz val="9"/>
        <rFont val="Times New Roman"/>
        <family val="1"/>
        <charset val="204"/>
      </rPr>
      <t>Гашение кредиторской задолженности»</t>
    </r>
  </si>
  <si>
    <r>
      <rPr>
        <b/>
        <sz val="9"/>
        <rFont val="Times New Roman"/>
        <family val="1"/>
        <charset val="204"/>
      </rPr>
      <t>1.003 Расходы на руководство и управление (Централизованная бухгалтерия</t>
    </r>
    <r>
      <rPr>
        <sz val="9"/>
        <rFont val="Times New Roman"/>
        <family val="1"/>
        <charset val="204"/>
      </rPr>
      <t xml:space="preserve"> «Профессиональная подготовка, переподготовка и повышение квалификации»)
</t>
    </r>
  </si>
  <si>
    <t>(тыс.руб.)</t>
  </si>
  <si>
    <t>Зам.Руководителя _____________________________________</t>
  </si>
  <si>
    <t xml:space="preserve">                                                 (подпись)             (расшифровка подписи)</t>
  </si>
  <si>
    <t>Исполнитель: ФИО, тел. 2-07-80</t>
  </si>
  <si>
    <r>
      <rPr>
        <b/>
        <sz val="11"/>
        <rFont val="Times New Roman"/>
        <family val="1"/>
        <charset val="204"/>
      </rPr>
      <t>Показатель  4</t>
    </r>
    <r>
      <rPr>
        <sz val="11"/>
        <rFont val="Times New Roman"/>
        <family val="1"/>
        <charset val="204"/>
      </rPr>
      <t xml:space="preserve">  "Количество участников любительских формирований самодеятельного народного творчества в учреждениях культурно-досугового типа"</t>
    </r>
  </si>
  <si>
    <r>
      <rPr>
        <b/>
        <sz val="11"/>
        <rFont val="Times New Roman"/>
        <family val="1"/>
        <charset val="204"/>
      </rPr>
      <t xml:space="preserve">Мероприятие  2.001 </t>
    </r>
    <r>
      <rPr>
        <sz val="11"/>
        <rFont val="Times New Roman"/>
        <family val="1"/>
        <charset val="204"/>
      </rPr>
      <t xml:space="preserve">  «Проведение ремонта  в  учреждениях дополнительного образования в сфере культуры»</t>
    </r>
  </si>
  <si>
    <t>L</t>
  </si>
  <si>
    <r>
      <rPr>
        <b/>
        <sz val="11"/>
        <rFont val="Times New Roman"/>
        <family val="1"/>
        <charset val="204"/>
      </rPr>
      <t>Показатель  3</t>
    </r>
    <r>
      <rPr>
        <sz val="11"/>
        <rFont val="Times New Roman"/>
        <family val="1"/>
        <charset val="204"/>
      </rPr>
      <t xml:space="preserve">   "Количество  любительских формирований самодеятельного народного творчества в учреждениях культурно-досугового типа"</t>
    </r>
  </si>
  <si>
    <t>Программа, всего:</t>
  </si>
  <si>
    <r>
      <t>Показатель 2 "</t>
    </r>
    <r>
      <rPr>
        <sz val="11"/>
        <rFont val="Times New Roman"/>
        <family val="1"/>
        <charset val="204"/>
      </rPr>
      <t>Количество проводимых мероприятий, различной  направленности"</t>
    </r>
  </si>
  <si>
    <r>
      <t>Показатель 3  "</t>
    </r>
    <r>
      <rPr>
        <sz val="11"/>
        <rFont val="Times New Roman"/>
        <family val="1"/>
        <charset val="204"/>
      </rPr>
      <t>Количество участников выставок, фестивалей и конкурсов различного уровня"</t>
    </r>
  </si>
  <si>
    <r>
      <t>Показатель 4  "</t>
    </r>
    <r>
      <rPr>
        <sz val="11"/>
        <rFont val="Times New Roman"/>
        <family val="1"/>
        <charset val="204"/>
      </rPr>
      <t>Количество Лауреатов и Дипломантов выставок, фестивалей и конкурсов различного уровня"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</si>
  <si>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бюджетных,  муниципальных учреждений культурно-досугового типа, не имеющих просроченной кредиторской задолженности»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</si>
  <si>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 «Количество казенных  муниципальных учреждений культурно-досугового типа, не имеющих просроченной кредиторской задолженности»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</si>
  <si>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"Увеличение количества экземпляров библиотечного фонда"</t>
    </r>
  </si>
  <si>
    <r>
      <rPr>
        <b/>
        <sz val="11"/>
        <rFont val="Times New Roman"/>
        <family val="1"/>
        <charset val="204"/>
      </rPr>
      <t xml:space="preserve">Показатель  2 </t>
    </r>
    <r>
      <rPr>
        <sz val="11"/>
        <rFont val="Times New Roman"/>
        <family val="1"/>
        <charset val="204"/>
      </rPr>
      <t xml:space="preserve"> «Количество посетителей массовых мероприятий, проводимых МУК «Ржевская централизованная библиотечная система»</t>
    </r>
  </si>
  <si>
    <r>
      <rPr>
        <b/>
        <sz val="11"/>
        <rFont val="Times New Roman"/>
        <family val="1"/>
        <charset val="204"/>
      </rPr>
      <t>Показатель 5</t>
    </r>
    <r>
      <rPr>
        <sz val="11"/>
        <rFont val="Times New Roman"/>
        <family val="1"/>
        <charset val="204"/>
      </rPr>
      <t xml:space="preserve"> «Книговыдача»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</si>
  <si>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музыкантов дополнительно привлекаемых в состав Духового оркестра МУК "Дворец культуры" г. Ржева для участия в общегородских мероприятиях»</t>
    </r>
  </si>
  <si>
    <t>S</t>
  </si>
  <si>
    <r>
      <t xml:space="preserve">Мероприятие  </t>
    </r>
    <r>
      <rPr>
        <b/>
        <sz val="11"/>
        <rFont val="Times New Roman"/>
        <family val="1"/>
        <charset val="204"/>
      </rPr>
      <t>2.002</t>
    </r>
    <r>
      <rPr>
        <sz val="11"/>
        <rFont val="Times New Roman"/>
        <family val="1"/>
        <charset val="204"/>
      </rPr>
      <t xml:space="preserve"> «Государственная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</si>
  <si>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проекта-конкурса «ОДАРЕННЫЕ   ДЕТИ  РЖЕВСКОГО   МУНИЦИПАЛЬНОГО ОКРУГА»</t>
    </r>
  </si>
  <si>
    <r>
      <t xml:space="preserve">Мероприятие  2.049 </t>
    </r>
    <r>
      <rPr>
        <sz val="11"/>
        <color indexed="10"/>
        <rFont val="Times New Roman"/>
        <family val="1"/>
        <charset val="204"/>
      </rPr>
      <t>"Проведение   фестиваля - конкурса для    дошкольных  образовательных   учреждений «У колыбели  таланта»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</si>
  <si>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фестиваля - конкурса для    дошкольных  образовательных  «У колыбели  таланта»</t>
    </r>
  </si>
  <si>
    <t xml:space="preserve">"Приложение 1 к Муниципальной программе Ржевского муниципального округа  Тверской области "Развитие культуры Ржевского муниципального округа Тверской области"  на 2023 - 2028 годы </t>
  </si>
  <si>
    <t>Главный администратор муниципальной программы Ржевского муниципального округа Тверской области - Управление культуры Администрации Ржевского муниципального округа Тверской области</t>
  </si>
  <si>
    <t>Администратор муниципальной программы Ржевского муниципального округа Тверской области - Отдел по культуре, туризму и делам молодежи  Администрации Ржевского района  Тверской области</t>
  </si>
  <si>
    <r>
      <t xml:space="preserve">Мероприятие  1.001 </t>
    </r>
    <r>
      <rPr>
        <sz val="11"/>
        <rFont val="Times New Roman"/>
        <family val="1"/>
        <charset val="204"/>
      </rPr>
      <t>"Предоставление общедоступного и бесплатного дополнительного образования</t>
    </r>
    <r>
      <rPr>
        <sz val="11"/>
        <color indexed="10"/>
        <rFont val="Times New Roman"/>
        <family val="1"/>
        <charset val="204"/>
      </rPr>
      <t xml:space="preserve"> детей в бюджетных учреждениях в сфере культуры</t>
    </r>
    <r>
      <rPr>
        <sz val="11"/>
        <rFont val="Times New Roman"/>
        <family val="1"/>
        <charset val="204"/>
      </rPr>
      <t xml:space="preserve"> (в части совершенствования оплаты труда по категориям работников в соответствии с Указами Президента РФ</t>
    </r>
    <r>
      <rPr>
        <sz val="12"/>
        <color indexed="8"/>
        <rFont val="Times New Roman"/>
        <family val="1"/>
        <charset val="204"/>
      </rPr>
      <t>)"</t>
    </r>
  </si>
  <si>
    <r>
      <t xml:space="preserve">Мероприятие  1.001.1 </t>
    </r>
    <r>
      <rPr>
        <sz val="11"/>
        <rFont val="Times New Roman"/>
        <family val="1"/>
        <charset val="204"/>
      </rPr>
      <t>"Предоставление общедоступного и бесплатного дополнительного образования</t>
    </r>
    <r>
      <rPr>
        <sz val="11"/>
        <color indexed="10"/>
        <rFont val="Times New Roman"/>
        <family val="1"/>
        <charset val="204"/>
      </rPr>
      <t xml:space="preserve"> детей в бюджетных учреждениях в сфере культуры</t>
    </r>
    <r>
      <rPr>
        <sz val="11"/>
        <rFont val="Times New Roman"/>
        <family val="1"/>
        <charset val="204"/>
      </rPr>
      <t xml:space="preserve"> (в части совершенствования оплаты труда по категориям работников в соответствии с Указами Президента РФ)"</t>
    </r>
  </si>
  <si>
    <r>
      <rPr>
        <b/>
        <sz val="11"/>
        <rFont val="Times New Roman"/>
        <family val="1"/>
        <charset val="204"/>
      </rPr>
      <t xml:space="preserve">Мероприятие  1.003 </t>
    </r>
    <r>
      <rPr>
        <sz val="11"/>
        <rFont val="Times New Roman"/>
        <family val="1"/>
        <charset val="204"/>
      </rPr>
      <t>«</t>
    </r>
    <r>
      <rPr>
        <sz val="11"/>
        <color indexed="10"/>
        <rFont val="Times New Roman"/>
        <family val="1"/>
        <charset val="204"/>
      </rPr>
      <t>Расходы на повышение</t>
    </r>
    <r>
      <rPr>
        <sz val="11"/>
        <rFont val="Times New Roman"/>
        <family val="1"/>
        <charset val="204"/>
      </rPr>
      <t xml:space="preserve">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</si>
  <si>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rFont val="Times New Roman"/>
        <family val="1"/>
        <charset val="204"/>
      </rPr>
      <t xml:space="preserve">Мероприятие  1.003.1 </t>
    </r>
    <r>
      <rPr>
        <sz val="11"/>
        <rFont val="Times New Roman"/>
        <family val="1"/>
        <charset val="204"/>
      </rPr>
      <t>«</t>
    </r>
    <r>
      <rPr>
        <sz val="11"/>
        <color indexed="10"/>
        <rFont val="Times New Roman"/>
        <family val="1"/>
        <charset val="204"/>
      </rPr>
      <t>Расходы на повышение</t>
    </r>
    <r>
      <rPr>
        <sz val="11"/>
        <rFont val="Times New Roman"/>
        <family val="1"/>
        <charset val="204"/>
      </rPr>
      <t xml:space="preserve">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</si>
  <si>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rFont val="Times New Roman"/>
        <family val="1"/>
        <charset val="204"/>
      </rPr>
      <t xml:space="preserve">Мероприятие  1.004 </t>
    </r>
    <r>
      <rPr>
        <sz val="11"/>
        <rFont val="Times New Roman"/>
        <family val="1"/>
        <charset val="204"/>
      </rPr>
      <t>«</t>
    </r>
    <r>
      <rPr>
        <sz val="11"/>
        <color indexed="10"/>
        <rFont val="Times New Roman"/>
        <family val="1"/>
        <charset val="204"/>
      </rPr>
      <t xml:space="preserve">Расходы на повышение </t>
    </r>
    <r>
      <rPr>
        <sz val="11"/>
        <rFont val="Times New Roman"/>
        <family val="1"/>
        <charset val="204"/>
      </rPr>
      <t>заработной платы педагогическим работникам муниципальных организаций дополнительного образования за счет средств местного бюджета»</t>
    </r>
  </si>
  <si>
    <r>
      <rPr>
        <b/>
        <sz val="11"/>
        <rFont val="Times New Roman"/>
        <family val="1"/>
        <charset val="204"/>
      </rPr>
      <t xml:space="preserve">Мероприятие  1.004.1 </t>
    </r>
    <r>
      <rPr>
        <sz val="11"/>
        <rFont val="Times New Roman"/>
        <family val="1"/>
        <charset val="204"/>
      </rPr>
      <t>«</t>
    </r>
    <r>
      <rPr>
        <sz val="11"/>
        <color indexed="10"/>
        <rFont val="Times New Roman"/>
        <family val="1"/>
        <charset val="204"/>
      </rPr>
      <t>Расходы на повышение</t>
    </r>
    <r>
      <rPr>
        <sz val="11"/>
        <rFont val="Times New Roman"/>
        <family val="1"/>
        <charset val="204"/>
      </rPr>
      <t xml:space="preserve"> заработной платы педагогическим работникам муниципальных организаций дополнительного образования за счет средств местного бюджета»</t>
    </r>
  </si>
  <si>
    <r>
      <rPr>
        <b/>
        <sz val="11"/>
        <rFont val="Times New Roman"/>
        <family val="1"/>
        <charset val="204"/>
      </rPr>
      <t>Мероприятие 1.005</t>
    </r>
    <r>
      <rPr>
        <sz val="11"/>
        <rFont val="Times New Roman"/>
        <family val="1"/>
        <charset val="204"/>
      </rPr>
      <t xml:space="preserve">   «Предоставление общедоступного и бесплатного дополнительного образования </t>
    </r>
    <r>
      <rPr>
        <sz val="11"/>
        <color indexed="10"/>
        <rFont val="Times New Roman"/>
        <family val="1"/>
        <charset val="204"/>
      </rPr>
      <t xml:space="preserve">детей в бюджетных учреждениях в сфере культуры </t>
    </r>
    <r>
      <rPr>
        <sz val="11"/>
        <rFont val="Times New Roman"/>
        <family val="1"/>
        <charset val="204"/>
      </rPr>
      <t xml:space="preserve">(в части расходов на текущее содержание, развитие материально-технической базы)»
</t>
    </r>
  </si>
  <si>
    <r>
      <rPr>
        <b/>
        <sz val="11"/>
        <rFont val="Times New Roman"/>
        <family val="1"/>
        <charset val="204"/>
      </rPr>
      <t>Мероприятие 1.005.1</t>
    </r>
    <r>
      <rPr>
        <sz val="11"/>
        <rFont val="Times New Roman"/>
        <family val="1"/>
        <charset val="204"/>
      </rPr>
      <t xml:space="preserve">  «Предоставление общедоступного и бесплатного дополнительного образования</t>
    </r>
    <r>
      <rPr>
        <sz val="11"/>
        <color indexed="10"/>
        <rFont val="Times New Roman"/>
        <family val="1"/>
        <charset val="204"/>
      </rPr>
      <t xml:space="preserve"> детей в бюджетных учреждениях в сфере культуры</t>
    </r>
    <r>
      <rPr>
        <sz val="11"/>
        <rFont val="Times New Roman"/>
        <family val="1"/>
        <charset val="204"/>
      </rPr>
      <t xml:space="preserve"> (в части расходов на текущее содержание, развитие материально-технической базы)»
</t>
    </r>
  </si>
  <si>
    <r>
      <t xml:space="preserve">Задача  2. Укрепление и модернизация  материально-технической базы учреждений дополнительного образования  в </t>
    </r>
    <r>
      <rPr>
        <b/>
        <sz val="11"/>
        <color indexed="10"/>
        <rFont val="Times New Roman"/>
        <family val="1"/>
        <charset val="204"/>
      </rPr>
      <t>области</t>
    </r>
    <r>
      <rPr>
        <b/>
        <sz val="11"/>
        <rFont val="Times New Roman"/>
        <family val="1"/>
        <charset val="204"/>
      </rPr>
      <t xml:space="preserve">  культуры </t>
    </r>
  </si>
  <si>
    <r>
      <t xml:space="preserve">Показатель </t>
    </r>
    <r>
      <rPr>
        <sz val="12"/>
        <rFont val="Times New Roman"/>
        <family val="1"/>
        <charset val="204"/>
      </rPr>
      <t xml:space="preserve">  «Количество библиотек, которым была оказана государственная поддержка отрасли культуры» 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</si>
  <si>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«Участие в конкурсе на получение субсидии» </t>
    </r>
  </si>
  <si>
    <r>
      <rPr>
        <b/>
        <sz val="11"/>
        <rFont val="Times New Roman"/>
        <family val="1"/>
        <charset val="204"/>
      </rPr>
      <t>Показатель</t>
    </r>
    <r>
      <rPr>
        <sz val="11"/>
        <rFont val="Times New Roman"/>
        <family val="1"/>
        <charset val="204"/>
      </rPr>
      <t xml:space="preserve"> «Среднемесячная  за</t>
    </r>
    <r>
      <rPr>
        <sz val="10"/>
        <rFont val="Times New Roman"/>
        <family val="1"/>
        <charset val="204"/>
      </rPr>
      <t>работная плата на 1 педагогического  работника дополнительного образования»</t>
    </r>
  </si>
  <si>
    <r>
      <t xml:space="preserve">Мероприятие  1.003.1 </t>
    </r>
    <r>
      <rPr>
        <sz val="11"/>
        <rFont val="Times New Roman"/>
        <family val="1"/>
        <charset val="204"/>
      </rPr>
      <t>«Повышение заработной платы работникам муниципальных учреждений культуры Тверской области»</t>
    </r>
  </si>
  <si>
    <r>
      <t>Показатель 1 "</t>
    </r>
    <r>
      <rPr>
        <sz val="11"/>
        <rFont val="Times New Roman"/>
        <family val="1"/>
        <charset val="204"/>
      </rPr>
      <t xml:space="preserve">Количество </t>
    </r>
    <r>
      <rPr>
        <b/>
        <sz val="11"/>
        <color indexed="10"/>
        <rFont val="Times New Roman"/>
        <family val="1"/>
        <charset val="204"/>
      </rPr>
      <t>учреждений</t>
    </r>
    <r>
      <rPr>
        <sz val="11"/>
        <rFont val="Times New Roman"/>
        <family val="1"/>
        <charset val="204"/>
      </rPr>
      <t xml:space="preserve"> культуры, которым была оказана государственная  поддержка в рамках национального проекта "Культура" </t>
    </r>
  </si>
  <si>
    <r>
      <rPr>
        <b/>
        <sz val="11"/>
        <color indexed="10"/>
        <rFont val="Times New Roman"/>
        <family val="1"/>
        <charset val="204"/>
      </rPr>
      <t xml:space="preserve">Административное мероприятие 3.002 </t>
    </r>
    <r>
      <rPr>
        <sz val="11"/>
        <color indexed="10"/>
        <rFont val="Times New Roman"/>
        <family val="1"/>
        <charset val="204"/>
      </rPr>
      <t>«Улучшение качества проведения мероприятий в учреждениях культуры)»</t>
    </r>
  </si>
  <si>
    <t>Показатель 1 "Количество проводимых мероприятий в учреждениях культуры"</t>
  </si>
  <si>
    <r>
      <rPr>
        <b/>
        <sz val="11"/>
        <color indexed="10"/>
        <rFont val="Times New Roman"/>
        <family val="1"/>
        <charset val="204"/>
      </rPr>
      <t xml:space="preserve">Административное мероприятие 3.002 </t>
    </r>
    <r>
      <rPr>
        <sz val="11"/>
        <color indexed="10"/>
        <rFont val="Times New Roman"/>
        <family val="1"/>
        <charset val="204"/>
      </rPr>
      <t>«Улучшение качества проведения мероприятий в  учреждениях культуры)»</t>
    </r>
  </si>
  <si>
    <r>
      <t xml:space="preserve">Показатель  2  </t>
    </r>
    <r>
      <rPr>
        <b/>
        <sz val="11"/>
        <color indexed="10"/>
        <rFont val="Times New Roman"/>
        <family val="1"/>
        <charset val="204"/>
      </rPr>
      <t>"Процент</t>
    </r>
    <r>
      <rPr>
        <sz val="11"/>
        <rFont val="Times New Roman"/>
        <family val="1"/>
        <charset val="204"/>
      </rPr>
      <t xml:space="preserve"> специалистов в сфере дополнительного образования, повысивших свою квалификацию, в год"</t>
    </r>
  </si>
  <si>
    <r>
      <t xml:space="preserve">Показатель 1 "Количество проводимых мероприятий в </t>
    </r>
    <r>
      <rPr>
        <sz val="11"/>
        <color indexed="10"/>
        <rFont val="Times New Roman"/>
        <family val="1"/>
        <charset val="204"/>
      </rPr>
      <t>учреждениях культуры</t>
    </r>
    <r>
      <rPr>
        <sz val="11"/>
        <rFont val="Times New Roman"/>
        <family val="1"/>
        <charset val="204"/>
      </rPr>
      <t>"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</si>
  <si>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 xml:space="preserve">"Количество  учреждении в которых проведены ремонтные работы"  </t>
    </r>
  </si>
  <si>
    <r>
      <t xml:space="preserve">Мероприятие 1.011 </t>
    </r>
    <r>
      <rPr>
        <sz val="11"/>
        <rFont val="Times New Roman"/>
        <family val="1"/>
        <charset val="204"/>
      </rPr>
      <t xml:space="preserve">«Проведение капитального и текущего ремонта в учреждениях библиотечного обслуживания населения"  </t>
    </r>
  </si>
  <si>
    <r>
      <rPr>
        <b/>
        <sz val="11"/>
        <rFont val="Times New Roman"/>
        <family val="1"/>
        <charset val="204"/>
      </rPr>
      <t xml:space="preserve">Мероприятие  1.007 </t>
    </r>
    <r>
      <rPr>
        <sz val="11"/>
        <rFont val="Times New Roman"/>
        <family val="1"/>
        <charset val="204"/>
      </rPr>
      <t>«Осуществление единовременной выплаты к началу учебного года работникам муниципальных образовательных организаций»</t>
    </r>
  </si>
  <si>
    <r>
      <t xml:space="preserve">Показатель  </t>
    </r>
    <r>
      <rPr>
        <sz val="11"/>
        <rFont val="Times New Roman"/>
        <family val="1"/>
        <charset val="204"/>
      </rPr>
      <t xml:space="preserve"> «Единовременная выплата к началу учебного года работникам муниципальных образовательных организаций»</t>
    </r>
  </si>
  <si>
    <r>
      <rPr>
        <b/>
        <sz val="11"/>
        <rFont val="Times New Roman"/>
        <family val="1"/>
        <charset val="204"/>
      </rPr>
      <t xml:space="preserve">Мероприятие  1.008 </t>
    </r>
    <r>
      <rPr>
        <sz val="11"/>
        <rFont val="Times New Roman"/>
        <family val="1"/>
        <charset val="204"/>
      </rPr>
      <t>«Осуществление единовременной выплаты к началу учебного года работникам муниципальных образовательных организаций за счет средств местного бюджета»</t>
    </r>
  </si>
  <si>
    <r>
      <t xml:space="preserve">Показатель   </t>
    </r>
    <r>
      <rPr>
        <sz val="11"/>
        <rFont val="Times New Roman"/>
        <family val="1"/>
        <charset val="204"/>
      </rPr>
      <t>«Единовременная выплата к началу учебного года работникам муниципальных образовательных организаций за счет средств местного бюджета»</t>
    </r>
  </si>
  <si>
    <t>1.003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</si>
  <si>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r>
      <t xml:space="preserve">Мероприятие  2.048 </t>
    </r>
    <r>
      <rPr>
        <sz val="11"/>
        <color indexed="10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Проведение Проекта-конкурса</t>
    </r>
    <r>
      <rPr>
        <sz val="11"/>
        <color indexed="10"/>
        <rFont val="Times New Roman"/>
        <family val="1"/>
        <charset val="204"/>
      </rPr>
      <t xml:space="preserve"> «ОДАРЕННЫЕ  </t>
    </r>
    <r>
      <rPr>
        <sz val="11"/>
        <rFont val="Times New Roman"/>
        <family val="1"/>
        <charset val="204"/>
      </rPr>
      <t xml:space="preserve"> ДЕТИ  РЖЕВСКОГО МУНИЦИПАЛЬНОГО ОКРУГА</t>
    </r>
    <r>
      <rPr>
        <sz val="11"/>
        <color indexed="10"/>
        <rFont val="Times New Roman"/>
        <family val="1"/>
        <charset val="204"/>
      </rPr>
      <t>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</si>
  <si>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«Количество объектов, в учреждениях культурно-досугового типа  оборудованных необходимыми средствами для обеспечения безопасности»  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</si>
  <si>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областного фестиваля струнной музыки «Волшебная скрипка»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</si>
  <si>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«Количество учреждений МУК «Ржевская централизованная библиотечная система»  оборудованных необходимыми средствами для обеспечения безопасности»  </t>
    </r>
  </si>
  <si>
    <r>
      <rPr>
        <b/>
        <sz val="11"/>
        <rFont val="Times New Roman"/>
        <family val="1"/>
        <charset val="204"/>
      </rPr>
      <t xml:space="preserve">Показатель 1 </t>
    </r>
    <r>
      <rPr>
        <sz val="11"/>
        <rFont val="Times New Roman"/>
        <family val="1"/>
        <charset val="204"/>
      </rPr>
      <t>"Количество приборов учета установленных в учреждениях дополнительного образования"</t>
    </r>
  </si>
  <si>
    <r>
      <rPr>
        <b/>
        <sz val="11"/>
        <rFont val="Times New Roman"/>
        <family val="1"/>
        <charset val="204"/>
      </rPr>
      <t xml:space="preserve">Показатель 2 </t>
    </r>
    <r>
      <rPr>
        <sz val="11"/>
        <rFont val="Times New Roman"/>
        <family val="1"/>
        <charset val="204"/>
      </rPr>
      <t>"Количество приборов учета пройденных поверку в учреждениях дополнительного образования"</t>
    </r>
  </si>
  <si>
    <r>
      <rPr>
        <b/>
        <sz val="11"/>
        <rFont val="Times New Roman"/>
        <family val="1"/>
        <charset val="204"/>
      </rPr>
      <t xml:space="preserve"> Мероприятие  2.013 «</t>
    </r>
    <r>
      <rPr>
        <sz val="11"/>
        <rFont val="Times New Roman"/>
        <family val="1"/>
        <charset val="204"/>
      </rPr>
      <t>Проведение Общероссийского Дня библиотек»</t>
    </r>
  </si>
  <si>
    <r>
      <rPr>
        <b/>
        <sz val="11"/>
        <rFont val="Times New Roman"/>
        <family val="1"/>
        <charset val="204"/>
      </rPr>
      <t>Мероприятие  2.021</t>
    </r>
    <r>
      <rPr>
        <sz val="11"/>
        <rFont val="Times New Roman"/>
        <family val="1"/>
        <charset val="204"/>
      </rPr>
      <t xml:space="preserve"> «Проведение патриотического фестиваля детского и юношеского творчества "Живая память»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</si>
  <si>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посетителей  народного гулянья "Широкая масленица"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</si>
  <si>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 , в рамках празднования новогодних и рождественских праздников и выставки "Христос рождается- славите!</t>
    </r>
  </si>
  <si>
    <r>
      <rPr>
        <b/>
        <sz val="11"/>
        <rFont val="Times New Roman"/>
        <family val="1"/>
        <charset val="204"/>
      </rPr>
      <t>Показатель  1 «</t>
    </r>
    <r>
      <rPr>
        <sz val="11"/>
        <rFont val="Times New Roman"/>
        <family val="1"/>
        <charset val="204"/>
      </rPr>
      <t>Количество  участников фестиваля  творчества детей дошкольного возраста "Таланты нового века"»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</si>
  <si>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 мероприятия, посвященного Международному женскому Дню 8 марта"»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</si>
  <si>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мероприятий посвященных  Всероссийскому Дню работника культуры».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</si>
  <si>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Недели детской и юношеской книги»</t>
    </r>
  </si>
  <si>
    <r>
      <rPr>
        <b/>
        <sz val="11"/>
        <rFont val="Times New Roman"/>
        <family val="1"/>
        <charset val="204"/>
      </rPr>
      <t xml:space="preserve">Показатель </t>
    </r>
    <r>
      <rPr>
        <sz val="11"/>
        <rFont val="Times New Roman"/>
        <family val="1"/>
        <charset val="204"/>
      </rPr>
      <t xml:space="preserve"> «Количество семей посетивших  фестиваль семейного творчества "Талантами ржевская семья полнится"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</si>
  <si>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Открытого фестиваля детского и юношеского творчества "Созвездие талантов»</t>
    </r>
  </si>
  <si>
    <r>
      <rPr>
        <b/>
        <sz val="11"/>
        <rFont val="Times New Roman"/>
        <family val="1"/>
        <charset val="204"/>
      </rPr>
      <t>Показатель    "</t>
    </r>
    <r>
      <rPr>
        <sz val="11"/>
        <rFont val="Times New Roman"/>
        <family val="1"/>
        <charset val="204"/>
      </rPr>
      <t>Количество участников Всероссийской акции "БИБЛИОНОЧЬ"»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</si>
  <si>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участников  патриотического фестиваля детского и юношеского творчества "Живая память»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</si>
  <si>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народного творчества "Ржевские гостевания" (12 июня в рамках празднования Дня России)»</t>
    </r>
  </si>
  <si>
    <r>
      <rPr>
        <b/>
        <sz val="11"/>
        <rFont val="Times New Roman"/>
        <family val="1"/>
        <charset val="204"/>
      </rPr>
      <t>Показатель  «</t>
    </r>
    <r>
      <rPr>
        <sz val="11"/>
        <rFont val="Times New Roman"/>
        <family val="1"/>
        <charset val="204"/>
      </rPr>
      <t>Количество посетителей Открытого праздника гармонистов "Играй, гармонь- душа России!»</t>
    </r>
  </si>
  <si>
    <r>
      <rPr>
        <b/>
        <sz val="11"/>
        <rFont val="Times New Roman"/>
        <family val="1"/>
        <charset val="204"/>
      </rPr>
      <t>Показатель  1 «</t>
    </r>
    <r>
      <rPr>
        <sz val="11"/>
        <rFont val="Times New Roman"/>
        <family val="1"/>
        <charset val="204"/>
      </rPr>
      <t>Количество  участников фестиваля  народного творчества детей дошкольного возраста "Ржевские задоринки"»</t>
    </r>
  </si>
  <si>
    <r>
      <rPr>
        <b/>
        <sz val="11"/>
        <rFont val="Times New Roman"/>
        <family val="1"/>
        <charset val="204"/>
      </rPr>
      <t xml:space="preserve">Показатель  </t>
    </r>
    <r>
      <rPr>
        <sz val="11"/>
        <rFont val="Times New Roman"/>
        <family val="1"/>
        <charset val="204"/>
      </rPr>
      <t>«Количество музыкантов дополнительно привлекаемых в состав ансамбля скрипачей  МУК "Дворец культуры" г. Ржева для участия в общегородских мероприятиях»</t>
    </r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</si>
</sst>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"/>
    <numFmt numFmtId="165" formatCode="0.0"/>
    <numFmt numFmtId="166" formatCode="#,##0.00;[Red]#,##0.00"/>
    <numFmt numFmtId="167" formatCode="#,##0;[Red]#,##0"/>
    <numFmt numFmtId="168" formatCode="0;[Red]0"/>
    <numFmt numFmtId="169" formatCode="#,##0.0_р_."/>
  </numFmts>
  <fonts count="62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3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4"/>
      <color indexed="8"/>
      <name val="Calibri"/>
      <family val="2"/>
      <charset val="204"/>
    </font>
    <font>
      <sz val="16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color indexed="10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8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3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0" borderId="0" xfId="0" applyFill="1"/>
    <xf numFmtId="0" fontId="5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3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0" xfId="0" applyNumberFormat="1" applyFont="1" applyFill="1"/>
    <xf numFmtId="166" fontId="5" fillId="0" borderId="0" xfId="0" applyNumberFormat="1" applyFont="1" applyFill="1"/>
    <xf numFmtId="0" fontId="10" fillId="0" borderId="1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2" fillId="3" borderId="1" xfId="0" applyFont="1" applyFill="1" applyBorder="1" applyAlignment="1">
      <alignment vertical="top" wrapText="1"/>
    </xf>
    <xf numFmtId="0" fontId="14" fillId="0" borderId="2" xfId="0" applyFont="1" applyFill="1" applyBorder="1"/>
    <xf numFmtId="0" fontId="14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0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4" fontId="5" fillId="3" borderId="0" xfId="0" applyNumberFormat="1" applyFont="1" applyFill="1"/>
    <xf numFmtId="0" fontId="0" fillId="3" borderId="0" xfId="0" applyFill="1"/>
    <xf numFmtId="167" fontId="6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7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16" fillId="0" borderId="2" xfId="0" applyFont="1" applyFill="1" applyBorder="1"/>
    <xf numFmtId="0" fontId="16" fillId="0" borderId="0" xfId="0" applyFont="1" applyFill="1" applyBorder="1"/>
    <xf numFmtId="0" fontId="12" fillId="0" borderId="0" xfId="0" applyFont="1" applyFill="1"/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3" fillId="0" borderId="0" xfId="0" applyFont="1" applyAlignment="1">
      <alignment horizontal="center" wrapText="1"/>
    </xf>
    <xf numFmtId="4" fontId="24" fillId="0" borderId="0" xfId="0" applyNumberFormat="1" applyFont="1" applyBorder="1" applyAlignment="1">
      <alignment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8" fillId="0" borderId="0" xfId="0" applyFont="1"/>
    <xf numFmtId="49" fontId="28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2" fillId="0" borderId="0" xfId="0" applyFont="1"/>
    <xf numFmtId="0" fontId="2" fillId="0" borderId="1" xfId="1" applyNumberFormat="1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top" wrapText="1"/>
    </xf>
    <xf numFmtId="167" fontId="6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vertical="top" wrapText="1"/>
    </xf>
    <xf numFmtId="0" fontId="37" fillId="4" borderId="1" xfId="0" applyFont="1" applyFill="1" applyBorder="1" applyAlignment="1">
      <alignment vertical="top" wrapText="1"/>
    </xf>
    <xf numFmtId="0" fontId="37" fillId="4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center" vertical="center" wrapText="1"/>
    </xf>
    <xf numFmtId="164" fontId="38" fillId="3" borderId="1" xfId="0" applyNumberFormat="1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164" fontId="38" fillId="5" borderId="1" xfId="0" applyNumberFormat="1" applyFont="1" applyFill="1" applyBorder="1" applyAlignment="1">
      <alignment horizontal="center" vertical="center" wrapText="1"/>
    </xf>
    <xf numFmtId="1" fontId="40" fillId="3" borderId="1" xfId="0" applyNumberFormat="1" applyFont="1" applyFill="1" applyBorder="1" applyAlignment="1">
      <alignment horizontal="center" vertical="center" wrapText="1"/>
    </xf>
    <xf numFmtId="3" fontId="40" fillId="3" borderId="1" xfId="0" applyNumberFormat="1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vertical="top" wrapText="1"/>
    </xf>
    <xf numFmtId="164" fontId="40" fillId="6" borderId="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/>
    <xf numFmtId="0" fontId="43" fillId="0" borderId="0" xfId="0" applyFont="1"/>
    <xf numFmtId="0" fontId="43" fillId="0" borderId="0" xfId="0" applyFont="1" applyBorder="1" applyAlignment="1">
      <alignment wrapText="1"/>
    </xf>
    <xf numFmtId="167" fontId="6" fillId="3" borderId="3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vertical="top" wrapText="1"/>
    </xf>
    <xf numFmtId="0" fontId="44" fillId="7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4" fontId="10" fillId="3" borderId="1" xfId="0" applyNumberFormat="1" applyFont="1" applyFill="1" applyBorder="1" applyAlignment="1">
      <alignment horizontal="center" vertical="center" wrapText="1"/>
    </xf>
    <xf numFmtId="169" fontId="10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3" fillId="0" borderId="0" xfId="0" applyFont="1"/>
    <xf numFmtId="0" fontId="48" fillId="0" borderId="0" xfId="0" applyFont="1"/>
    <xf numFmtId="0" fontId="5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3" fillId="7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wrapText="1"/>
    </xf>
    <xf numFmtId="169" fontId="6" fillId="4" borderId="1" xfId="0" applyNumberFormat="1" applyFont="1" applyFill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 horizontal="center" wrapText="1"/>
    </xf>
    <xf numFmtId="167" fontId="6" fillId="3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9" fillId="7" borderId="1" xfId="0" applyFont="1" applyFill="1" applyBorder="1" applyAlignment="1">
      <alignment vertical="top" wrapText="1"/>
    </xf>
    <xf numFmtId="0" fontId="42" fillId="7" borderId="1" xfId="0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center" vertical="center" wrapText="1"/>
    </xf>
    <xf numFmtId="167" fontId="6" fillId="3" borderId="0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2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164" fontId="38" fillId="8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47" fillId="8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168" fontId="6" fillId="8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2" fillId="8" borderId="1" xfId="1" applyNumberFormat="1" applyFont="1" applyFill="1" applyBorder="1" applyAlignment="1">
      <alignment vertical="top" wrapText="1"/>
    </xf>
    <xf numFmtId="0" fontId="22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top" wrapText="1"/>
    </xf>
    <xf numFmtId="3" fontId="6" fillId="8" borderId="1" xfId="0" applyNumberFormat="1" applyFont="1" applyFill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wrapText="1"/>
    </xf>
    <xf numFmtId="0" fontId="5" fillId="8" borderId="2" xfId="0" applyFont="1" applyFill="1" applyBorder="1"/>
    <xf numFmtId="0" fontId="5" fillId="8" borderId="0" xfId="0" applyFont="1" applyFill="1" applyBorder="1"/>
    <xf numFmtId="0" fontId="5" fillId="8" borderId="0" xfId="0" applyFont="1" applyFill="1"/>
    <xf numFmtId="0" fontId="21" fillId="8" borderId="1" xfId="0" applyFont="1" applyFill="1" applyBorder="1" applyAlignment="1">
      <alignment horizontal="center" vertical="center"/>
    </xf>
    <xf numFmtId="0" fontId="14" fillId="4" borderId="2" xfId="0" applyFont="1" applyFill="1" applyBorder="1"/>
    <xf numFmtId="0" fontId="46" fillId="0" borderId="6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/>
    </xf>
    <xf numFmtId="0" fontId="50" fillId="8" borderId="1" xfId="0" applyFont="1" applyFill="1" applyBorder="1" applyAlignment="1">
      <alignment vertical="top" wrapText="1"/>
    </xf>
    <xf numFmtId="164" fontId="52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164" fontId="53" fillId="8" borderId="1" xfId="0" applyNumberFormat="1" applyFont="1" applyFill="1" applyBorder="1" applyAlignment="1">
      <alignment horizontal="center" vertical="center" wrapText="1"/>
    </xf>
    <xf numFmtId="1" fontId="48" fillId="3" borderId="0" xfId="0" applyNumberFormat="1" applyFont="1" applyFill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/>
    </xf>
    <xf numFmtId="165" fontId="53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0" fontId="55" fillId="0" borderId="0" xfId="0" applyFont="1"/>
    <xf numFmtId="164" fontId="56" fillId="3" borderId="1" xfId="0" applyNumberFormat="1" applyFont="1" applyFill="1" applyBorder="1" applyAlignment="1">
      <alignment horizontal="center" vertical="center" wrapText="1"/>
    </xf>
    <xf numFmtId="164" fontId="38" fillId="4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" fontId="57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0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164" fontId="6" fillId="3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56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wrapText="1"/>
    </xf>
    <xf numFmtId="164" fontId="56" fillId="7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47" fillId="3" borderId="1" xfId="0" applyFont="1" applyFill="1" applyBorder="1" applyAlignment="1">
      <alignment horizontal="center" vertical="center"/>
    </xf>
    <xf numFmtId="164" fontId="38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/>
    <xf numFmtId="0" fontId="2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3" fontId="57" fillId="3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top" wrapText="1"/>
    </xf>
    <xf numFmtId="164" fontId="60" fillId="3" borderId="1" xfId="0" applyNumberFormat="1" applyFont="1" applyFill="1" applyBorder="1" applyAlignment="1">
      <alignment horizontal="center" vertical="center" wrapText="1"/>
    </xf>
    <xf numFmtId="164" fontId="60" fillId="7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0" fillId="3" borderId="1" xfId="0" applyFont="1" applyFill="1" applyBorder="1" applyAlignment="1">
      <alignment vertical="top" wrapText="1"/>
    </xf>
    <xf numFmtId="164" fontId="56" fillId="5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top" wrapText="1"/>
    </xf>
    <xf numFmtId="164" fontId="61" fillId="3" borderId="1" xfId="0" applyNumberFormat="1" applyFont="1" applyFill="1" applyBorder="1" applyAlignment="1">
      <alignment horizontal="center" vertical="center" wrapText="1"/>
    </xf>
    <xf numFmtId="164" fontId="60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top" wrapText="1"/>
    </xf>
    <xf numFmtId="4" fontId="30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9" fillId="9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vertical="top" wrapText="1"/>
    </xf>
    <xf numFmtId="0" fontId="0" fillId="3" borderId="0" xfId="0" applyFill="1" applyAlignment="1">
      <alignment wrapText="1"/>
    </xf>
    <xf numFmtId="0" fontId="13" fillId="0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wrapText="1"/>
    </xf>
    <xf numFmtId="0" fontId="55" fillId="3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K1438"/>
  <sheetViews>
    <sheetView tabSelected="1" view="pageBreakPreview" topLeftCell="C1" zoomScale="50" zoomScaleNormal="50" zoomScaleSheetLayoutView="50" zoomScalePageLayoutView="70" workbookViewId="0">
      <selection activeCell="U2" sqref="U2:AB2"/>
    </sheetView>
  </sheetViews>
  <sheetFormatPr defaultColWidth="9.36328125" defaultRowHeight="14.5"/>
  <cols>
    <col min="1" max="1" width="26.54296875" style="6" hidden="1" customWidth="1"/>
    <col min="2" max="2" width="12.36328125" style="6" hidden="1" customWidth="1"/>
    <col min="3" max="3" width="3.6328125" style="6" customWidth="1"/>
    <col min="4" max="4" width="3.54296875" style="6" customWidth="1"/>
    <col min="5" max="5" width="3.453125" style="6" customWidth="1"/>
    <col min="6" max="6" width="3" style="6" customWidth="1"/>
    <col min="7" max="7" width="3.36328125" style="6" customWidth="1"/>
    <col min="8" max="9" width="3.54296875" style="6" customWidth="1"/>
    <col min="10" max="10" width="3.453125" style="6" customWidth="1"/>
    <col min="11" max="11" width="3.54296875" style="6" customWidth="1"/>
    <col min="12" max="12" width="3.453125" style="6" customWidth="1"/>
    <col min="13" max="14" width="3.54296875" style="6" customWidth="1"/>
    <col min="15" max="15" width="3.6328125" style="6" customWidth="1"/>
    <col min="16" max="16" width="3.453125" style="6" customWidth="1"/>
    <col min="17" max="17" width="3.36328125" style="4" customWidth="1"/>
    <col min="18" max="18" width="3.453125" style="4" customWidth="1"/>
    <col min="19" max="19" width="3.36328125" style="4" customWidth="1"/>
    <col min="20" max="20" width="85.81640625" style="94" customWidth="1"/>
    <col min="21" max="21" width="10.54296875" style="2" customWidth="1"/>
    <col min="22" max="22" width="13.6328125" style="164" customWidth="1"/>
    <col min="23" max="23" width="13.6328125" style="148" customWidth="1"/>
    <col min="24" max="26" width="13.6328125" style="164" customWidth="1"/>
    <col min="27" max="27" width="15.453125" style="165" customWidth="1"/>
    <col min="28" max="28" width="10.6328125" style="195" customWidth="1"/>
    <col min="29" max="29" width="14" style="1" hidden="1" customWidth="1"/>
    <col min="30" max="16384" width="9.36328125" style="1"/>
  </cols>
  <sheetData>
    <row r="1" spans="1:193" s="19" customFormat="1" ht="36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6"/>
      <c r="U1" s="294" t="s">
        <v>4</v>
      </c>
      <c r="V1" s="295"/>
      <c r="W1" s="295"/>
      <c r="X1" s="295"/>
      <c r="Y1" s="295"/>
      <c r="Z1" s="295"/>
      <c r="AA1" s="295"/>
      <c r="AB1" s="295"/>
      <c r="AC1" s="197"/>
    </row>
    <row r="2" spans="1:193" s="19" customFormat="1" ht="37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16"/>
      <c r="U2" s="296" t="s">
        <v>291</v>
      </c>
      <c r="V2" s="296"/>
      <c r="W2" s="296"/>
      <c r="X2" s="296"/>
      <c r="Y2" s="296"/>
      <c r="Z2" s="296"/>
      <c r="AA2" s="296"/>
      <c r="AB2" s="296"/>
      <c r="AC2" s="18"/>
    </row>
    <row r="3" spans="1:193" s="19" customFormat="1" ht="22.5" customHeight="1">
      <c r="A3" s="297" t="s">
        <v>41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8"/>
      <c r="W3" s="298"/>
      <c r="X3" s="298"/>
      <c r="Y3" s="298"/>
      <c r="Z3" s="298"/>
      <c r="AA3" s="298"/>
      <c r="AB3" s="298"/>
    </row>
    <row r="4" spans="1:193" s="19" customFormat="1" ht="19.5" customHeight="1">
      <c r="A4" s="299" t="s">
        <v>43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09"/>
    </row>
    <row r="5" spans="1:193" s="19" customFormat="1" ht="22.5" customHeight="1">
      <c r="A5" s="296" t="s">
        <v>292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1"/>
      <c r="W5" s="291"/>
      <c r="X5" s="291"/>
      <c r="Y5" s="291"/>
      <c r="Z5" s="291"/>
      <c r="AA5" s="291"/>
      <c r="AB5" s="291"/>
    </row>
    <row r="6" spans="1:193" s="19" customFormat="1" ht="14.4" customHeight="1">
      <c r="A6" s="209"/>
      <c r="B6" s="209"/>
      <c r="C6" s="209"/>
      <c r="D6" s="209"/>
      <c r="E6" s="209"/>
      <c r="F6" s="209"/>
      <c r="G6" s="209"/>
      <c r="H6" s="209"/>
      <c r="I6" s="209"/>
      <c r="J6" s="300" t="s">
        <v>293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</row>
    <row r="7" spans="1:193" s="26" customFormat="1" ht="19.5" customHeight="1">
      <c r="A7" s="209"/>
      <c r="B7" s="20"/>
      <c r="C7" s="20"/>
      <c r="D7" s="20"/>
      <c r="E7" s="20"/>
      <c r="F7" s="20"/>
      <c r="G7" s="20"/>
      <c r="H7" s="20"/>
      <c r="I7" s="20"/>
      <c r="J7" s="77" t="s">
        <v>234</v>
      </c>
      <c r="K7" s="77"/>
      <c r="L7" s="77"/>
      <c r="M7" s="77"/>
      <c r="N7" s="77"/>
      <c r="O7" s="77"/>
      <c r="P7" s="77"/>
      <c r="Q7" s="77"/>
      <c r="R7" s="77"/>
      <c r="S7" s="77"/>
      <c r="T7" s="21"/>
      <c r="U7" s="21"/>
      <c r="V7" s="22"/>
      <c r="W7" s="137"/>
      <c r="X7" s="22"/>
      <c r="Y7" s="22"/>
      <c r="Z7" s="22"/>
      <c r="AA7" s="22"/>
      <c r="AB7" s="190"/>
      <c r="AC7" s="21"/>
      <c r="AD7" s="23"/>
      <c r="AE7" s="23"/>
      <c r="AF7" s="23"/>
      <c r="AG7" s="23"/>
      <c r="AH7" s="23"/>
      <c r="AI7" s="23"/>
      <c r="AJ7" s="23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</row>
    <row r="8" spans="1:193" s="32" customFormat="1" ht="15.75" customHeight="1">
      <c r="A8" s="27"/>
      <c r="B8" s="20"/>
      <c r="C8" s="20"/>
      <c r="D8" s="20"/>
      <c r="E8" s="20"/>
      <c r="F8" s="20"/>
      <c r="G8" s="20"/>
      <c r="H8" s="20"/>
      <c r="I8" s="20"/>
      <c r="J8" s="284" t="s">
        <v>44</v>
      </c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7"/>
      <c r="AC8" s="17"/>
      <c r="AD8" s="28"/>
      <c r="AE8" s="28"/>
      <c r="AF8" s="28"/>
      <c r="AG8" s="28"/>
      <c r="AH8" s="28"/>
      <c r="AI8" s="28"/>
      <c r="AJ8" s="28"/>
      <c r="AK8" s="29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</row>
    <row r="9" spans="1:193" s="32" customFormat="1" ht="15.75" customHeight="1">
      <c r="A9" s="27"/>
      <c r="B9" s="20"/>
      <c r="C9" s="20"/>
      <c r="D9" s="20"/>
      <c r="E9" s="20"/>
      <c r="F9" s="20"/>
      <c r="G9" s="20"/>
      <c r="H9" s="20"/>
      <c r="I9" s="20"/>
      <c r="J9" s="284" t="s">
        <v>45</v>
      </c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7"/>
      <c r="AC9" s="17"/>
      <c r="AD9" s="28"/>
      <c r="AE9" s="28"/>
      <c r="AF9" s="28"/>
      <c r="AG9" s="28"/>
      <c r="AH9" s="28"/>
      <c r="AI9" s="28"/>
      <c r="AJ9" s="28"/>
      <c r="AK9" s="29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</row>
    <row r="10" spans="1:193" s="32" customFormat="1" ht="15.75" customHeight="1">
      <c r="A10" s="27"/>
      <c r="B10" s="20"/>
      <c r="C10" s="20"/>
      <c r="D10" s="20"/>
      <c r="E10" s="20"/>
      <c r="F10" s="20"/>
      <c r="G10" s="20"/>
      <c r="H10" s="20"/>
      <c r="I10" s="20"/>
      <c r="J10" s="284" t="s">
        <v>46</v>
      </c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7"/>
      <c r="AC10" s="17"/>
      <c r="AD10" s="28"/>
      <c r="AE10" s="28"/>
      <c r="AF10" s="28"/>
      <c r="AG10" s="28"/>
      <c r="AH10" s="28"/>
      <c r="AI10" s="28"/>
      <c r="AJ10" s="28"/>
      <c r="AK10" s="29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</row>
    <row r="11" spans="1:193" s="32" customFormat="1" ht="15.75" customHeight="1">
      <c r="A11" s="27"/>
      <c r="B11" s="20"/>
      <c r="C11" s="20"/>
      <c r="D11" s="20"/>
      <c r="E11" s="20"/>
      <c r="F11" s="20"/>
      <c r="G11" s="20"/>
      <c r="H11" s="20"/>
      <c r="I11" s="20"/>
      <c r="J11" s="284" t="s">
        <v>256</v>
      </c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7"/>
      <c r="AC11" s="17"/>
      <c r="AD11" s="28"/>
      <c r="AE11" s="28"/>
      <c r="AF11" s="28"/>
      <c r="AG11" s="28"/>
      <c r="AH11" s="28"/>
      <c r="AI11" s="28"/>
      <c r="AJ11" s="28"/>
      <c r="AK11" s="29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</row>
    <row r="12" spans="1:193" s="32" customFormat="1" ht="15.75" customHeight="1">
      <c r="A12" s="27"/>
      <c r="B12" s="20"/>
      <c r="C12" s="20"/>
      <c r="D12" s="20"/>
      <c r="E12" s="20"/>
      <c r="F12" s="20"/>
      <c r="G12" s="20"/>
      <c r="H12" s="20"/>
      <c r="I12" s="20"/>
      <c r="J12" s="284" t="s">
        <v>257</v>
      </c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7"/>
      <c r="AC12" s="17"/>
      <c r="AD12" s="28"/>
      <c r="AE12" s="28"/>
      <c r="AF12" s="28"/>
      <c r="AG12" s="28"/>
      <c r="AH12" s="28"/>
      <c r="AI12" s="28"/>
      <c r="AJ12" s="28"/>
      <c r="AK12" s="29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</row>
    <row r="13" spans="1:193" s="32" customFormat="1" ht="15.75" customHeight="1">
      <c r="A13" s="27"/>
      <c r="B13" s="20"/>
      <c r="C13" s="20"/>
      <c r="D13" s="20"/>
      <c r="E13" s="20"/>
      <c r="F13" s="20"/>
      <c r="G13" s="20"/>
      <c r="H13" s="20"/>
      <c r="I13" s="20"/>
      <c r="J13" s="284" t="s">
        <v>258</v>
      </c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7"/>
      <c r="AC13" s="17"/>
      <c r="AD13" s="28"/>
      <c r="AE13" s="28"/>
      <c r="AF13" s="28"/>
      <c r="AG13" s="28"/>
      <c r="AH13" s="28"/>
      <c r="AI13" s="28"/>
      <c r="AJ13" s="28"/>
      <c r="AK13" s="29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</row>
    <row r="14" spans="1:193" s="32" customFormat="1" ht="15.75" customHeight="1">
      <c r="A14" s="27"/>
      <c r="B14" s="20"/>
      <c r="C14" s="20"/>
      <c r="D14" s="20"/>
      <c r="E14" s="20"/>
      <c r="F14" s="20"/>
      <c r="G14" s="20"/>
      <c r="H14" s="20"/>
      <c r="I14" s="20"/>
      <c r="J14" s="284" t="s">
        <v>185</v>
      </c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7"/>
      <c r="AC14" s="17"/>
      <c r="AD14" s="28"/>
      <c r="AE14" s="28"/>
      <c r="AF14" s="28"/>
      <c r="AG14" s="28"/>
      <c r="AH14" s="28"/>
      <c r="AI14" s="28"/>
      <c r="AJ14" s="28"/>
      <c r="AK14" s="29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</row>
    <row r="15" spans="1:193" s="32" customFormat="1" ht="15" customHeight="1">
      <c r="A15" s="27"/>
      <c r="B15" s="20"/>
      <c r="C15" s="20"/>
      <c r="D15" s="20"/>
      <c r="E15" s="20"/>
      <c r="F15" s="20"/>
      <c r="G15" s="20"/>
      <c r="H15" s="20"/>
      <c r="I15" s="20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95"/>
      <c r="U15" s="206"/>
      <c r="V15" s="206"/>
      <c r="W15" s="138"/>
      <c r="X15" s="206"/>
      <c r="Y15" s="206"/>
      <c r="Z15" s="206"/>
      <c r="AA15" s="206"/>
      <c r="AB15" s="27" t="s">
        <v>268</v>
      </c>
      <c r="AC15" s="206"/>
      <c r="AD15" s="17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9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</row>
    <row r="16" spans="1:193" s="5" customFormat="1" ht="15" customHeight="1">
      <c r="A16" s="207"/>
      <c r="B16" s="15"/>
      <c r="C16" s="287" t="s">
        <v>235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92" t="s">
        <v>243</v>
      </c>
      <c r="U16" s="287" t="s">
        <v>236</v>
      </c>
      <c r="V16" s="285"/>
      <c r="W16" s="285"/>
      <c r="X16" s="285"/>
      <c r="Y16" s="285"/>
      <c r="Z16" s="285"/>
      <c r="AA16" s="285"/>
      <c r="AB16" s="287" t="s">
        <v>244</v>
      </c>
      <c r="AC16" s="287"/>
    </row>
    <row r="17" spans="1:36" s="5" customFormat="1">
      <c r="A17" s="287"/>
      <c r="B17" s="15"/>
      <c r="C17" s="287" t="s">
        <v>223</v>
      </c>
      <c r="D17" s="287"/>
      <c r="E17" s="287"/>
      <c r="F17" s="287" t="s">
        <v>240</v>
      </c>
      <c r="G17" s="287"/>
      <c r="H17" s="287" t="s">
        <v>222</v>
      </c>
      <c r="I17" s="287"/>
      <c r="J17" s="287" t="s">
        <v>254</v>
      </c>
      <c r="K17" s="287"/>
      <c r="L17" s="287"/>
      <c r="M17" s="287"/>
      <c r="N17" s="287"/>
      <c r="O17" s="287"/>
      <c r="P17" s="287"/>
      <c r="Q17" s="285"/>
      <c r="R17" s="285"/>
      <c r="S17" s="285"/>
      <c r="T17" s="292"/>
      <c r="U17" s="293"/>
      <c r="V17" s="285"/>
      <c r="W17" s="285"/>
      <c r="X17" s="285"/>
      <c r="Y17" s="285"/>
      <c r="Z17" s="285"/>
      <c r="AA17" s="285"/>
      <c r="AB17" s="287"/>
      <c r="AC17" s="287"/>
    </row>
    <row r="18" spans="1:36" s="5" customFormat="1" ht="25.5" customHeight="1">
      <c r="A18" s="287"/>
      <c r="B18" s="15"/>
      <c r="C18" s="287"/>
      <c r="D18" s="287"/>
      <c r="E18" s="287"/>
      <c r="F18" s="287"/>
      <c r="G18" s="287"/>
      <c r="H18" s="287"/>
      <c r="I18" s="287"/>
      <c r="J18" s="287" t="s">
        <v>241</v>
      </c>
      <c r="K18" s="287"/>
      <c r="L18" s="286" t="s">
        <v>242</v>
      </c>
      <c r="M18" s="287" t="s">
        <v>224</v>
      </c>
      <c r="N18" s="285"/>
      <c r="O18" s="287" t="s">
        <v>255</v>
      </c>
      <c r="P18" s="285"/>
      <c r="Q18" s="285"/>
      <c r="R18" s="285"/>
      <c r="S18" s="285"/>
      <c r="T18" s="292"/>
      <c r="U18" s="293"/>
      <c r="V18" s="285"/>
      <c r="W18" s="285"/>
      <c r="X18" s="285"/>
      <c r="Y18" s="285"/>
      <c r="Z18" s="285"/>
      <c r="AA18" s="285"/>
      <c r="AB18" s="287"/>
      <c r="AC18" s="287"/>
    </row>
    <row r="19" spans="1:36" s="5" customFormat="1" ht="42" customHeight="1">
      <c r="A19" s="207"/>
      <c r="B19" s="15"/>
      <c r="C19" s="287"/>
      <c r="D19" s="287"/>
      <c r="E19" s="287"/>
      <c r="F19" s="287"/>
      <c r="G19" s="287"/>
      <c r="H19" s="287"/>
      <c r="I19" s="287"/>
      <c r="J19" s="287"/>
      <c r="K19" s="287"/>
      <c r="L19" s="286"/>
      <c r="M19" s="285"/>
      <c r="N19" s="285"/>
      <c r="O19" s="285"/>
      <c r="P19" s="285"/>
      <c r="Q19" s="285"/>
      <c r="R19" s="285"/>
      <c r="S19" s="285"/>
      <c r="T19" s="292"/>
      <c r="U19" s="293"/>
      <c r="V19" s="85">
        <v>2023</v>
      </c>
      <c r="W19" s="85">
        <v>2024</v>
      </c>
      <c r="X19" s="85">
        <v>2025</v>
      </c>
      <c r="Y19" s="85">
        <v>2026</v>
      </c>
      <c r="Z19" s="85">
        <v>2027</v>
      </c>
      <c r="AA19" s="85">
        <v>2028</v>
      </c>
      <c r="AB19" s="171" t="s">
        <v>245</v>
      </c>
      <c r="AC19" s="10" t="s">
        <v>246</v>
      </c>
    </row>
    <row r="20" spans="1:36" s="5" customFormat="1" ht="14.4" customHeight="1">
      <c r="A20" s="207"/>
      <c r="B20" s="15"/>
      <c r="C20" s="207">
        <v>1</v>
      </c>
      <c r="D20" s="207">
        <v>2</v>
      </c>
      <c r="E20" s="207">
        <v>3</v>
      </c>
      <c r="F20" s="207">
        <v>4</v>
      </c>
      <c r="G20" s="207">
        <v>5</v>
      </c>
      <c r="H20" s="207">
        <v>6</v>
      </c>
      <c r="I20" s="207">
        <v>7</v>
      </c>
      <c r="J20" s="207">
        <v>8</v>
      </c>
      <c r="K20" s="207">
        <v>9</v>
      </c>
      <c r="L20" s="207">
        <v>10</v>
      </c>
      <c r="M20" s="207">
        <v>11</v>
      </c>
      <c r="N20" s="207">
        <v>12</v>
      </c>
      <c r="O20" s="207">
        <v>13</v>
      </c>
      <c r="P20" s="207">
        <v>14</v>
      </c>
      <c r="Q20" s="207">
        <v>15</v>
      </c>
      <c r="R20" s="207">
        <v>16</v>
      </c>
      <c r="S20" s="207">
        <v>17</v>
      </c>
      <c r="T20" s="207">
        <v>18</v>
      </c>
      <c r="U20" s="207">
        <v>19</v>
      </c>
      <c r="V20" s="207">
        <v>20</v>
      </c>
      <c r="W20" s="139">
        <v>21</v>
      </c>
      <c r="X20" s="207">
        <v>22</v>
      </c>
      <c r="Y20" s="207">
        <v>23</v>
      </c>
      <c r="Z20" s="207">
        <v>24</v>
      </c>
      <c r="AA20" s="207">
        <v>25</v>
      </c>
      <c r="AB20" s="172">
        <v>26</v>
      </c>
      <c r="AC20" s="15"/>
    </row>
    <row r="21" spans="1:36" s="7" customFormat="1" ht="25.25" customHeight="1">
      <c r="A21" s="11"/>
      <c r="B21" s="12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15"/>
      <c r="R21" s="115"/>
      <c r="S21" s="57"/>
      <c r="T21" s="132" t="s">
        <v>276</v>
      </c>
      <c r="U21" s="116" t="s">
        <v>248</v>
      </c>
      <c r="V21" s="117">
        <f t="shared" ref="V21:AA21" si="0">SUM(V27,V81,V161,V214,V330)</f>
        <v>223917.55000000005</v>
      </c>
      <c r="W21" s="117">
        <f t="shared" si="0"/>
        <v>233857.5</v>
      </c>
      <c r="X21" s="117">
        <f t="shared" si="0"/>
        <v>221499.26999999996</v>
      </c>
      <c r="Y21" s="117">
        <f t="shared" si="0"/>
        <v>221534.76999999996</v>
      </c>
      <c r="Z21" s="117">
        <f t="shared" si="0"/>
        <v>131761.09999999998</v>
      </c>
      <c r="AA21" s="117">
        <f t="shared" si="0"/>
        <v>131292.09999999998</v>
      </c>
      <c r="AB21" s="173"/>
      <c r="AC21" s="43"/>
    </row>
    <row r="22" spans="1:36" s="74" customFormat="1" ht="22.5" customHeight="1">
      <c r="A22" s="68"/>
      <c r="B22" s="69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70"/>
      <c r="R22" s="70"/>
      <c r="S22" s="52"/>
      <c r="T22" s="133" t="s">
        <v>250</v>
      </c>
      <c r="U22" s="71" t="s">
        <v>248</v>
      </c>
      <c r="V22" s="134">
        <f t="shared" ref="V22:AA22" si="1">SUM(V27,V81,V161,V214)</f>
        <v>215994.91000000003</v>
      </c>
      <c r="W22" s="134">
        <f t="shared" si="1"/>
        <v>224654.5</v>
      </c>
      <c r="X22" s="134">
        <f t="shared" si="1"/>
        <v>212882.76999999996</v>
      </c>
      <c r="Y22" s="134">
        <f t="shared" si="1"/>
        <v>212918.26999999996</v>
      </c>
      <c r="Z22" s="134">
        <f t="shared" si="1"/>
        <v>123144.59999999999</v>
      </c>
      <c r="AA22" s="134">
        <f t="shared" si="1"/>
        <v>122675.59999999999</v>
      </c>
      <c r="AB22" s="174"/>
      <c r="AC22" s="73"/>
    </row>
    <row r="23" spans="1:36" s="7" customFormat="1" ht="41.4" customHeight="1">
      <c r="A23" s="11"/>
      <c r="B23" s="1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3" t="s">
        <v>88</v>
      </c>
      <c r="U23" s="207"/>
      <c r="V23" s="61"/>
      <c r="W23" s="61"/>
      <c r="X23" s="61"/>
      <c r="Y23" s="134"/>
      <c r="Z23" s="134"/>
      <c r="AA23" s="134"/>
      <c r="AB23" s="174"/>
      <c r="AC23" s="8"/>
    </row>
    <row r="24" spans="1:36" s="8" customFormat="1" ht="28.25" customHeight="1">
      <c r="A24" s="11"/>
      <c r="B24" s="1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9" t="s">
        <v>47</v>
      </c>
      <c r="U24" s="207" t="s">
        <v>239</v>
      </c>
      <c r="V24" s="141">
        <v>95</v>
      </c>
      <c r="W24" s="141">
        <v>95</v>
      </c>
      <c r="X24" s="86">
        <v>95</v>
      </c>
      <c r="Y24" s="86">
        <v>96</v>
      </c>
      <c r="Z24" s="86">
        <v>97</v>
      </c>
      <c r="AA24" s="86">
        <v>98</v>
      </c>
      <c r="AB24" s="203">
        <v>98</v>
      </c>
    </row>
    <row r="25" spans="1:36" s="8" customFormat="1" ht="42.65" customHeight="1">
      <c r="A25" s="11"/>
      <c r="B25" s="1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9" t="s">
        <v>48</v>
      </c>
      <c r="U25" s="207" t="s">
        <v>237</v>
      </c>
      <c r="V25" s="142">
        <v>3</v>
      </c>
      <c r="W25" s="142">
        <v>3</v>
      </c>
      <c r="X25" s="64">
        <v>3</v>
      </c>
      <c r="Y25" s="64">
        <v>3</v>
      </c>
      <c r="Z25" s="64">
        <v>3</v>
      </c>
      <c r="AA25" s="64">
        <v>3</v>
      </c>
      <c r="AB25" s="203">
        <v>3</v>
      </c>
    </row>
    <row r="26" spans="1:36" s="8" customFormat="1" ht="41.4" customHeight="1">
      <c r="A26" s="11"/>
      <c r="B26" s="1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9" t="s">
        <v>225</v>
      </c>
      <c r="U26" s="207" t="s">
        <v>239</v>
      </c>
      <c r="V26" s="141">
        <v>95</v>
      </c>
      <c r="W26" s="141">
        <v>95</v>
      </c>
      <c r="X26" s="86">
        <v>95</v>
      </c>
      <c r="Y26" s="86">
        <v>96</v>
      </c>
      <c r="Z26" s="86">
        <v>100</v>
      </c>
      <c r="AA26" s="86">
        <v>100</v>
      </c>
      <c r="AB26" s="203">
        <v>100</v>
      </c>
    </row>
    <row r="27" spans="1:36" s="8" customFormat="1" ht="41" customHeight="1">
      <c r="A27" s="11"/>
      <c r="B27" s="1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4"/>
      <c r="S27" s="54"/>
      <c r="T27" s="131" t="s">
        <v>42</v>
      </c>
      <c r="U27" s="37" t="s">
        <v>248</v>
      </c>
      <c r="V27" s="60">
        <f t="shared" ref="V27:AA27" si="2">SUM(V28+V63+V77)</f>
        <v>70903.010000000009</v>
      </c>
      <c r="W27" s="263">
        <f t="shared" si="2"/>
        <v>76965.2</v>
      </c>
      <c r="X27" s="60">
        <f t="shared" si="2"/>
        <v>74122.17</v>
      </c>
      <c r="Y27" s="60">
        <f t="shared" si="2"/>
        <v>74122.17</v>
      </c>
      <c r="Z27" s="60">
        <f t="shared" si="2"/>
        <v>48775</v>
      </c>
      <c r="AA27" s="60">
        <f t="shared" si="2"/>
        <v>48775</v>
      </c>
      <c r="AB27" s="176"/>
      <c r="AC27" s="44"/>
      <c r="AD27" s="43"/>
      <c r="AE27" s="43"/>
      <c r="AF27" s="43"/>
      <c r="AG27" s="43"/>
      <c r="AH27" s="43"/>
      <c r="AI27" s="43"/>
      <c r="AJ27" s="43"/>
    </row>
    <row r="28" spans="1:36" s="8" customFormat="1" ht="44" customHeight="1">
      <c r="A28" s="11"/>
      <c r="B28" s="12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45"/>
      <c r="R28" s="45"/>
      <c r="S28" s="45"/>
      <c r="T28" s="83" t="s">
        <v>49</v>
      </c>
      <c r="U28" s="90" t="s">
        <v>248</v>
      </c>
      <c r="V28" s="91">
        <f>V34+V37+V39+V41+V43+V45+V47+V49+V51+V55+V57+V59+V61</f>
        <v>68253.110000000015</v>
      </c>
      <c r="W28" s="280">
        <f>W34+W37+W39+W41+W43+W45+W47+W49+W51+W55+W57+W61</f>
        <v>74586</v>
      </c>
      <c r="X28" s="91">
        <f>X34+X37+X39+X41+X43+X45+X47+X49+X51+X55+X57+X61</f>
        <v>74122.17</v>
      </c>
      <c r="Y28" s="91">
        <f>Y34+Y37+Y39+Y41+Y43+Y45+Y47+Y49+Y51+Y55+Y57+Y61</f>
        <v>74122.17</v>
      </c>
      <c r="Z28" s="91">
        <f>Z34+Z37+Z39+Z41+Z43+Z45+Z47+Z49+Z51+Z55+Z57+Z61</f>
        <v>48775</v>
      </c>
      <c r="AA28" s="91">
        <f>AA34+AA37+AA39+AA41+AA43+AA45+AA47+AA49+AA51+AA55+AA57+AA61</f>
        <v>48775</v>
      </c>
      <c r="AB28" s="177"/>
      <c r="AC28" s="44"/>
    </row>
    <row r="29" spans="1:36" s="8" customFormat="1" ht="41.4" customHeight="1">
      <c r="A29" s="11"/>
      <c r="B29" s="1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119" t="s">
        <v>50</v>
      </c>
      <c r="U29" s="207" t="s">
        <v>237</v>
      </c>
      <c r="V29" s="46">
        <v>8</v>
      </c>
      <c r="W29" s="46">
        <v>8</v>
      </c>
      <c r="X29" s="46">
        <v>8</v>
      </c>
      <c r="Y29" s="46">
        <v>8</v>
      </c>
      <c r="Z29" s="46">
        <v>8</v>
      </c>
      <c r="AA29" s="46">
        <v>8</v>
      </c>
      <c r="AB29" s="46">
        <v>8</v>
      </c>
    </row>
    <row r="30" spans="1:36" s="8" customFormat="1" ht="28.25" customHeight="1">
      <c r="A30" s="11"/>
      <c r="B30" s="1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170" t="s">
        <v>311</v>
      </c>
      <c r="U30" s="85" t="s">
        <v>239</v>
      </c>
      <c r="V30" s="46">
        <v>77</v>
      </c>
      <c r="W30" s="46">
        <v>85</v>
      </c>
      <c r="X30" s="46">
        <v>87</v>
      </c>
      <c r="Y30" s="46">
        <v>87</v>
      </c>
      <c r="Z30" s="46">
        <v>90</v>
      </c>
      <c r="AA30" s="46">
        <v>90</v>
      </c>
      <c r="AB30" s="46">
        <v>90</v>
      </c>
    </row>
    <row r="31" spans="1:36" s="8" customFormat="1" ht="17.399999999999999" customHeight="1">
      <c r="A31" s="11"/>
      <c r="B31" s="1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5"/>
      <c r="R31" s="35"/>
      <c r="S31" s="35"/>
      <c r="T31" s="170" t="s">
        <v>11</v>
      </c>
      <c r="U31" s="207" t="s">
        <v>237</v>
      </c>
      <c r="V31" s="46">
        <v>499</v>
      </c>
      <c r="W31" s="46">
        <v>90</v>
      </c>
      <c r="X31" s="46">
        <v>100</v>
      </c>
      <c r="Y31" s="46">
        <v>110</v>
      </c>
      <c r="Z31" s="46">
        <v>120</v>
      </c>
      <c r="AA31" s="46">
        <v>130</v>
      </c>
      <c r="AB31" s="64">
        <f>SUM(V31:AA31)</f>
        <v>1049</v>
      </c>
    </row>
    <row r="32" spans="1:36" s="8" customFormat="1" ht="15" customHeight="1">
      <c r="A32" s="11"/>
      <c r="B32" s="1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5"/>
      <c r="T32" s="170" t="s">
        <v>206</v>
      </c>
      <c r="U32" s="207" t="s">
        <v>238</v>
      </c>
      <c r="V32" s="200">
        <v>2166</v>
      </c>
      <c r="W32" s="200">
        <v>920</v>
      </c>
      <c r="X32" s="200">
        <v>930</v>
      </c>
      <c r="Y32" s="200">
        <v>940</v>
      </c>
      <c r="Z32" s="200">
        <v>940</v>
      </c>
      <c r="AA32" s="200">
        <v>950</v>
      </c>
      <c r="AB32" s="200">
        <f>SUM(V32:AA32)</f>
        <v>6846</v>
      </c>
    </row>
    <row r="33" spans="1:28" s="8" customFormat="1" ht="29.5" customHeight="1">
      <c r="A33" s="11"/>
      <c r="B33" s="1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  <c r="R33" s="35"/>
      <c r="S33" s="35"/>
      <c r="T33" s="170" t="s">
        <v>207</v>
      </c>
      <c r="U33" s="207" t="s">
        <v>238</v>
      </c>
      <c r="V33" s="46">
        <v>630</v>
      </c>
      <c r="W33" s="46">
        <v>410</v>
      </c>
      <c r="X33" s="46">
        <v>420</v>
      </c>
      <c r="Y33" s="46">
        <v>430</v>
      </c>
      <c r="Z33" s="46">
        <v>440</v>
      </c>
      <c r="AA33" s="46">
        <v>450</v>
      </c>
      <c r="AB33" s="200">
        <f>SUM(V33:AA33)</f>
        <v>2780</v>
      </c>
    </row>
    <row r="34" spans="1:28" s="8" customFormat="1" ht="47.4" customHeight="1">
      <c r="A34" s="11"/>
      <c r="B34" s="11"/>
      <c r="C34" s="34">
        <v>6</v>
      </c>
      <c r="D34" s="40">
        <v>5</v>
      </c>
      <c r="E34" s="40">
        <v>6</v>
      </c>
      <c r="F34" s="52">
        <v>0</v>
      </c>
      <c r="G34" s="52">
        <v>7</v>
      </c>
      <c r="H34" s="52">
        <v>0</v>
      </c>
      <c r="I34" s="52">
        <v>3</v>
      </c>
      <c r="J34" s="159">
        <v>0</v>
      </c>
      <c r="K34" s="40">
        <v>2</v>
      </c>
      <c r="L34" s="40">
        <v>1</v>
      </c>
      <c r="M34" s="40">
        <v>0</v>
      </c>
      <c r="N34" s="40">
        <v>1</v>
      </c>
      <c r="O34" s="34">
        <v>2</v>
      </c>
      <c r="P34" s="34">
        <v>1</v>
      </c>
      <c r="Q34" s="35">
        <v>0</v>
      </c>
      <c r="R34" s="35">
        <v>1</v>
      </c>
      <c r="S34" s="35" t="s">
        <v>253</v>
      </c>
      <c r="T34" s="33" t="s">
        <v>294</v>
      </c>
      <c r="U34" s="207" t="s">
        <v>248</v>
      </c>
      <c r="V34" s="245">
        <v>25949.22</v>
      </c>
      <c r="W34" s="270">
        <v>30603.9</v>
      </c>
      <c r="X34" s="134">
        <v>30604.2</v>
      </c>
      <c r="Y34" s="134">
        <f>X34</f>
        <v>30604.2</v>
      </c>
      <c r="Z34" s="134">
        <f>Y34</f>
        <v>30604.2</v>
      </c>
      <c r="AA34" s="134">
        <f>Z34</f>
        <v>30604.2</v>
      </c>
      <c r="AB34" s="86"/>
    </row>
    <row r="35" spans="1:28" s="8" customFormat="1" ht="29.4" customHeight="1">
      <c r="A35" s="11"/>
      <c r="B35" s="12"/>
      <c r="C35" s="34"/>
      <c r="D35" s="40"/>
      <c r="E35" s="40"/>
      <c r="F35" s="40"/>
      <c r="G35" s="40"/>
      <c r="H35" s="40"/>
      <c r="I35" s="40"/>
      <c r="J35" s="52"/>
      <c r="K35" s="40"/>
      <c r="L35" s="40"/>
      <c r="M35" s="40"/>
      <c r="N35" s="40"/>
      <c r="O35" s="34"/>
      <c r="P35" s="34"/>
      <c r="Q35" s="35"/>
      <c r="R35" s="35"/>
      <c r="S35" s="35"/>
      <c r="T35" s="48" t="s">
        <v>9</v>
      </c>
      <c r="U35" s="207" t="s">
        <v>238</v>
      </c>
      <c r="V35" s="160">
        <v>1516</v>
      </c>
      <c r="W35" s="160">
        <v>1520</v>
      </c>
      <c r="X35" s="160">
        <v>1525</v>
      </c>
      <c r="Y35" s="160">
        <v>1530</v>
      </c>
      <c r="Z35" s="160">
        <v>1535</v>
      </c>
      <c r="AA35" s="160">
        <v>1540</v>
      </c>
      <c r="AB35" s="200">
        <f>SUM(V35:AA35)</f>
        <v>9166</v>
      </c>
    </row>
    <row r="36" spans="1:28" s="8" customFormat="1" ht="30.75" customHeight="1">
      <c r="A36" s="11"/>
      <c r="B36" s="12"/>
      <c r="C36" s="34"/>
      <c r="D36" s="40"/>
      <c r="E36" s="40"/>
      <c r="F36" s="40"/>
      <c r="G36" s="40"/>
      <c r="H36" s="40"/>
      <c r="I36" s="40"/>
      <c r="J36" s="52"/>
      <c r="K36" s="40"/>
      <c r="L36" s="40"/>
      <c r="M36" s="40"/>
      <c r="N36" s="40"/>
      <c r="O36" s="34"/>
      <c r="P36" s="34"/>
      <c r="Q36" s="35"/>
      <c r="R36" s="35"/>
      <c r="S36" s="35"/>
      <c r="T36" s="48" t="s">
        <v>10</v>
      </c>
      <c r="U36" s="207" t="s">
        <v>248</v>
      </c>
      <c r="V36" s="86">
        <v>41.704999999999998</v>
      </c>
      <c r="W36" s="86">
        <v>45.826999999999998</v>
      </c>
      <c r="X36" s="86">
        <f>W36</f>
        <v>45.826999999999998</v>
      </c>
      <c r="Y36" s="86">
        <f>X36</f>
        <v>45.826999999999998</v>
      </c>
      <c r="Z36" s="86">
        <f>Y36</f>
        <v>45.826999999999998</v>
      </c>
      <c r="AA36" s="86">
        <f>Z36</f>
        <v>45.826999999999998</v>
      </c>
      <c r="AB36" s="86">
        <f>AA36</f>
        <v>45.826999999999998</v>
      </c>
    </row>
    <row r="37" spans="1:28" s="8" customFormat="1" ht="47.4" customHeight="1">
      <c r="A37" s="11"/>
      <c r="B37" s="11"/>
      <c r="C37" s="216">
        <v>7</v>
      </c>
      <c r="D37" s="216">
        <v>5</v>
      </c>
      <c r="E37" s="216">
        <v>6</v>
      </c>
      <c r="F37" s="217">
        <v>0</v>
      </c>
      <c r="G37" s="217">
        <v>7</v>
      </c>
      <c r="H37" s="217">
        <v>0</v>
      </c>
      <c r="I37" s="217">
        <v>3</v>
      </c>
      <c r="J37" s="218">
        <v>0</v>
      </c>
      <c r="K37" s="216">
        <v>2</v>
      </c>
      <c r="L37" s="216">
        <v>1</v>
      </c>
      <c r="M37" s="216">
        <v>0</v>
      </c>
      <c r="N37" s="216">
        <v>1</v>
      </c>
      <c r="O37" s="216">
        <v>2</v>
      </c>
      <c r="P37" s="216">
        <v>1</v>
      </c>
      <c r="Q37" s="220">
        <v>0</v>
      </c>
      <c r="R37" s="220">
        <v>1</v>
      </c>
      <c r="S37" s="220" t="s">
        <v>253</v>
      </c>
      <c r="T37" s="222" t="s">
        <v>295</v>
      </c>
      <c r="U37" s="211" t="s">
        <v>248</v>
      </c>
      <c r="V37" s="212">
        <v>2840.7</v>
      </c>
      <c r="W37" s="214">
        <v>0</v>
      </c>
      <c r="X37" s="212">
        <v>0</v>
      </c>
      <c r="Y37" s="212">
        <v>0</v>
      </c>
      <c r="Z37" s="212">
        <v>0</v>
      </c>
      <c r="AA37" s="212">
        <v>0</v>
      </c>
      <c r="AB37" s="215"/>
    </row>
    <row r="38" spans="1:28" s="8" customFormat="1" ht="28.5" customHeight="1">
      <c r="A38" s="11"/>
      <c r="B38" s="12"/>
      <c r="C38" s="216"/>
      <c r="D38" s="216"/>
      <c r="E38" s="216"/>
      <c r="F38" s="216"/>
      <c r="G38" s="216"/>
      <c r="H38" s="216"/>
      <c r="I38" s="216"/>
      <c r="J38" s="217"/>
      <c r="K38" s="216"/>
      <c r="L38" s="216"/>
      <c r="M38" s="216"/>
      <c r="N38" s="216"/>
      <c r="O38" s="216"/>
      <c r="P38" s="216"/>
      <c r="Q38" s="220"/>
      <c r="R38" s="220"/>
      <c r="S38" s="220"/>
      <c r="T38" s="210" t="s">
        <v>305</v>
      </c>
      <c r="U38" s="211" t="s">
        <v>248</v>
      </c>
      <c r="V38" s="213">
        <v>41.704999999999998</v>
      </c>
      <c r="W38" s="212" t="s">
        <v>260</v>
      </c>
      <c r="X38" s="212" t="s">
        <v>260</v>
      </c>
      <c r="Y38" s="212" t="s">
        <v>260</v>
      </c>
      <c r="Z38" s="212" t="s">
        <v>260</v>
      </c>
      <c r="AA38" s="224" t="s">
        <v>260</v>
      </c>
      <c r="AB38" s="213">
        <f>V38</f>
        <v>41.704999999999998</v>
      </c>
    </row>
    <row r="39" spans="1:28" s="8" customFormat="1" ht="44.4" customHeight="1">
      <c r="A39" s="11"/>
      <c r="B39" s="12"/>
      <c r="C39" s="34">
        <v>6</v>
      </c>
      <c r="D39" s="40">
        <v>5</v>
      </c>
      <c r="E39" s="40">
        <v>6</v>
      </c>
      <c r="F39" s="52">
        <v>0</v>
      </c>
      <c r="G39" s="52">
        <v>7</v>
      </c>
      <c r="H39" s="52">
        <v>0</v>
      </c>
      <c r="I39" s="52">
        <v>3</v>
      </c>
      <c r="J39" s="159">
        <v>0</v>
      </c>
      <c r="K39" s="40">
        <v>2</v>
      </c>
      <c r="L39" s="40">
        <v>1</v>
      </c>
      <c r="M39" s="40">
        <v>0</v>
      </c>
      <c r="N39" s="40">
        <v>1</v>
      </c>
      <c r="O39" s="34">
        <v>2</v>
      </c>
      <c r="P39" s="34">
        <v>1</v>
      </c>
      <c r="Q39" s="35">
        <v>0</v>
      </c>
      <c r="R39" s="35">
        <v>2</v>
      </c>
      <c r="S39" s="35" t="s">
        <v>253</v>
      </c>
      <c r="T39" s="33" t="s">
        <v>208</v>
      </c>
      <c r="U39" s="207" t="s">
        <v>248</v>
      </c>
      <c r="V39" s="245">
        <v>12437.1</v>
      </c>
      <c r="W39" s="140">
        <v>14650.1</v>
      </c>
      <c r="X39" s="134">
        <f>W39</f>
        <v>14650.1</v>
      </c>
      <c r="Y39" s="134">
        <f>X39</f>
        <v>14650.1</v>
      </c>
      <c r="Z39" s="134">
        <f>Y39</f>
        <v>14650.1</v>
      </c>
      <c r="AA39" s="134">
        <f>Z39</f>
        <v>14650.1</v>
      </c>
      <c r="AB39" s="174"/>
    </row>
    <row r="40" spans="1:28" s="8" customFormat="1" ht="28" customHeight="1">
      <c r="A40" s="11"/>
      <c r="B40" s="12"/>
      <c r="C40" s="34"/>
      <c r="D40" s="40"/>
      <c r="E40" s="40"/>
      <c r="F40" s="40"/>
      <c r="G40" s="40"/>
      <c r="H40" s="40"/>
      <c r="I40" s="40"/>
      <c r="J40" s="52"/>
      <c r="K40" s="40"/>
      <c r="L40" s="40"/>
      <c r="M40" s="40"/>
      <c r="N40" s="40"/>
      <c r="O40" s="34"/>
      <c r="P40" s="34"/>
      <c r="Q40" s="35"/>
      <c r="R40" s="35"/>
      <c r="S40" s="35"/>
      <c r="T40" s="48" t="s">
        <v>209</v>
      </c>
      <c r="U40" s="207" t="s">
        <v>238</v>
      </c>
      <c r="V40" s="46">
        <v>45</v>
      </c>
      <c r="W40" s="46">
        <v>45</v>
      </c>
      <c r="X40" s="46">
        <v>45</v>
      </c>
      <c r="Y40" s="46">
        <v>45</v>
      </c>
      <c r="Z40" s="46">
        <v>45</v>
      </c>
      <c r="AA40" s="46">
        <v>45</v>
      </c>
      <c r="AB40" s="46">
        <v>45</v>
      </c>
    </row>
    <row r="41" spans="1:28" s="8" customFormat="1" ht="44.4" customHeight="1">
      <c r="A41" s="11"/>
      <c r="B41" s="12"/>
      <c r="C41" s="216">
        <v>7</v>
      </c>
      <c r="D41" s="216">
        <v>5</v>
      </c>
      <c r="E41" s="216">
        <v>6</v>
      </c>
      <c r="F41" s="217">
        <v>0</v>
      </c>
      <c r="G41" s="217">
        <v>7</v>
      </c>
      <c r="H41" s="217">
        <v>0</v>
      </c>
      <c r="I41" s="217">
        <v>3</v>
      </c>
      <c r="J41" s="218">
        <v>0</v>
      </c>
      <c r="K41" s="216">
        <v>2</v>
      </c>
      <c r="L41" s="216">
        <v>1</v>
      </c>
      <c r="M41" s="216">
        <v>0</v>
      </c>
      <c r="N41" s="216">
        <v>1</v>
      </c>
      <c r="O41" s="216">
        <v>2</v>
      </c>
      <c r="P41" s="216">
        <v>1</v>
      </c>
      <c r="Q41" s="220">
        <v>0</v>
      </c>
      <c r="R41" s="220">
        <v>2</v>
      </c>
      <c r="S41" s="220" t="s">
        <v>253</v>
      </c>
      <c r="T41" s="222" t="s">
        <v>153</v>
      </c>
      <c r="U41" s="211" t="s">
        <v>248</v>
      </c>
      <c r="V41" s="212">
        <v>252.5</v>
      </c>
      <c r="W41" s="214">
        <v>0</v>
      </c>
      <c r="X41" s="212">
        <f>W41</f>
        <v>0</v>
      </c>
      <c r="Y41" s="212">
        <v>0</v>
      </c>
      <c r="Z41" s="212">
        <v>0</v>
      </c>
      <c r="AA41" s="212">
        <v>0</v>
      </c>
      <c r="AB41" s="213"/>
    </row>
    <row r="42" spans="1:28" s="8" customFormat="1" ht="27" customHeight="1">
      <c r="A42" s="11"/>
      <c r="B42" s="12"/>
      <c r="C42" s="216"/>
      <c r="D42" s="216"/>
      <c r="E42" s="216"/>
      <c r="F42" s="216"/>
      <c r="G42" s="216"/>
      <c r="H42" s="216"/>
      <c r="I42" s="216"/>
      <c r="J42" s="217"/>
      <c r="K42" s="216"/>
      <c r="L42" s="216"/>
      <c r="M42" s="216"/>
      <c r="N42" s="216"/>
      <c r="O42" s="216"/>
      <c r="P42" s="216"/>
      <c r="Q42" s="220"/>
      <c r="R42" s="220"/>
      <c r="S42" s="220"/>
      <c r="T42" s="210" t="s">
        <v>209</v>
      </c>
      <c r="U42" s="211" t="s">
        <v>238</v>
      </c>
      <c r="V42" s="223">
        <v>45</v>
      </c>
      <c r="W42" s="212" t="s">
        <v>260</v>
      </c>
      <c r="X42" s="212" t="s">
        <v>260</v>
      </c>
      <c r="Y42" s="212" t="s">
        <v>260</v>
      </c>
      <c r="Z42" s="212" t="s">
        <v>260</v>
      </c>
      <c r="AA42" s="224" t="s">
        <v>260</v>
      </c>
      <c r="AB42" s="223">
        <v>45</v>
      </c>
    </row>
    <row r="43" spans="1:28" s="8" customFormat="1" ht="34.5" customHeight="1">
      <c r="A43" s="11"/>
      <c r="B43" s="11"/>
      <c r="C43" s="34">
        <v>6</v>
      </c>
      <c r="D43" s="40">
        <v>5</v>
      </c>
      <c r="E43" s="40">
        <v>6</v>
      </c>
      <c r="F43" s="52">
        <v>0</v>
      </c>
      <c r="G43" s="52">
        <v>7</v>
      </c>
      <c r="H43" s="52">
        <v>0</v>
      </c>
      <c r="I43" s="52">
        <v>3</v>
      </c>
      <c r="J43" s="159">
        <v>0</v>
      </c>
      <c r="K43" s="40">
        <v>2</v>
      </c>
      <c r="L43" s="40">
        <v>1</v>
      </c>
      <c r="M43" s="40">
        <v>0</v>
      </c>
      <c r="N43" s="40">
        <v>1</v>
      </c>
      <c r="O43" s="34">
        <v>1</v>
      </c>
      <c r="P43" s="34">
        <v>0</v>
      </c>
      <c r="Q43" s="35">
        <v>6</v>
      </c>
      <c r="R43" s="35">
        <v>9</v>
      </c>
      <c r="S43" s="35">
        <v>0</v>
      </c>
      <c r="T43" s="9" t="s">
        <v>296</v>
      </c>
      <c r="U43" s="207" t="s">
        <v>248</v>
      </c>
      <c r="V43" s="245">
        <v>22177.13</v>
      </c>
      <c r="W43" s="270">
        <v>25094</v>
      </c>
      <c r="X43" s="134">
        <f t="shared" ref="X43:Y45" si="3">W43</f>
        <v>25094</v>
      </c>
      <c r="Y43" s="134">
        <f>X43</f>
        <v>25094</v>
      </c>
      <c r="Z43" s="134">
        <v>0</v>
      </c>
      <c r="AA43" s="134">
        <v>0</v>
      </c>
      <c r="AB43" s="174"/>
    </row>
    <row r="44" spans="1:28" s="8" customFormat="1" ht="33" customHeight="1">
      <c r="A44" s="11"/>
      <c r="B44" s="12"/>
      <c r="C44" s="34"/>
      <c r="D44" s="40"/>
      <c r="E44" s="40"/>
      <c r="F44" s="40"/>
      <c r="G44" s="40"/>
      <c r="H44" s="40"/>
      <c r="I44" s="40"/>
      <c r="J44" s="52"/>
      <c r="K44" s="40"/>
      <c r="L44" s="40"/>
      <c r="M44" s="40"/>
      <c r="N44" s="40"/>
      <c r="O44" s="34"/>
      <c r="P44" s="34"/>
      <c r="Q44" s="35"/>
      <c r="R44" s="35"/>
      <c r="S44" s="35"/>
      <c r="T44" s="89" t="s">
        <v>7</v>
      </c>
      <c r="U44" s="207" t="s">
        <v>248</v>
      </c>
      <c r="V44" s="86">
        <v>41.704999999999998</v>
      </c>
      <c r="W44" s="86">
        <v>45.826999999999998</v>
      </c>
      <c r="X44" s="86">
        <f t="shared" si="3"/>
        <v>45.826999999999998</v>
      </c>
      <c r="Y44" s="86">
        <f t="shared" si="3"/>
        <v>45.826999999999998</v>
      </c>
      <c r="Z44" s="134" t="s">
        <v>260</v>
      </c>
      <c r="AA44" s="63" t="s">
        <v>260</v>
      </c>
      <c r="AB44" s="86">
        <v>45.826999999999998</v>
      </c>
    </row>
    <row r="45" spans="1:28" s="8" customFormat="1" ht="34.5" hidden="1" customHeight="1">
      <c r="A45" s="11"/>
      <c r="B45" s="11"/>
      <c r="C45" s="216">
        <v>7</v>
      </c>
      <c r="D45" s="216">
        <v>5</v>
      </c>
      <c r="E45" s="216">
        <v>6</v>
      </c>
      <c r="F45" s="217">
        <v>0</v>
      </c>
      <c r="G45" s="217">
        <v>7</v>
      </c>
      <c r="H45" s="217">
        <v>0</v>
      </c>
      <c r="I45" s="217">
        <v>3</v>
      </c>
      <c r="J45" s="218">
        <v>0</v>
      </c>
      <c r="K45" s="216">
        <v>2</v>
      </c>
      <c r="L45" s="216">
        <v>1</v>
      </c>
      <c r="M45" s="216">
        <v>0</v>
      </c>
      <c r="N45" s="216">
        <v>1</v>
      </c>
      <c r="O45" s="216">
        <v>1</v>
      </c>
      <c r="P45" s="216">
        <v>0</v>
      </c>
      <c r="Q45" s="220">
        <v>6</v>
      </c>
      <c r="R45" s="220">
        <v>9</v>
      </c>
      <c r="S45" s="220">
        <v>0</v>
      </c>
      <c r="T45" s="210" t="s">
        <v>297</v>
      </c>
      <c r="U45" s="211" t="s">
        <v>248</v>
      </c>
      <c r="V45" s="212">
        <v>0</v>
      </c>
      <c r="W45" s="214">
        <v>0</v>
      </c>
      <c r="X45" s="212">
        <f t="shared" si="3"/>
        <v>0</v>
      </c>
      <c r="Y45" s="212">
        <v>0</v>
      </c>
      <c r="Z45" s="212">
        <v>0</v>
      </c>
      <c r="AA45" s="212">
        <v>0</v>
      </c>
      <c r="AB45" s="215"/>
    </row>
    <row r="46" spans="1:28" s="8" customFormat="1" ht="33" hidden="1" customHeight="1">
      <c r="A46" s="11"/>
      <c r="B46" s="12"/>
      <c r="C46" s="216"/>
      <c r="D46" s="216"/>
      <c r="E46" s="216"/>
      <c r="F46" s="216"/>
      <c r="G46" s="216"/>
      <c r="H46" s="216"/>
      <c r="I46" s="216"/>
      <c r="J46" s="217"/>
      <c r="K46" s="216"/>
      <c r="L46" s="216"/>
      <c r="M46" s="216"/>
      <c r="N46" s="216"/>
      <c r="O46" s="216"/>
      <c r="P46" s="216"/>
      <c r="Q46" s="220"/>
      <c r="R46" s="220"/>
      <c r="S46" s="220"/>
      <c r="T46" s="222" t="s">
        <v>7</v>
      </c>
      <c r="U46" s="211" t="s">
        <v>248</v>
      </c>
      <c r="V46" s="212" t="s">
        <v>260</v>
      </c>
      <c r="W46" s="212" t="s">
        <v>260</v>
      </c>
      <c r="X46" s="212" t="s">
        <v>260</v>
      </c>
      <c r="Y46" s="212" t="s">
        <v>260</v>
      </c>
      <c r="Z46" s="212" t="s">
        <v>260</v>
      </c>
      <c r="AA46" s="224" t="s">
        <v>260</v>
      </c>
      <c r="AB46" s="213" t="str">
        <f>V46</f>
        <v>-</v>
      </c>
    </row>
    <row r="47" spans="1:28" s="8" customFormat="1" ht="33" customHeight="1">
      <c r="A47" s="11"/>
      <c r="B47" s="11"/>
      <c r="C47" s="34">
        <v>6</v>
      </c>
      <c r="D47" s="40">
        <v>5</v>
      </c>
      <c r="E47" s="40">
        <v>6</v>
      </c>
      <c r="F47" s="52">
        <v>0</v>
      </c>
      <c r="G47" s="52">
        <v>7</v>
      </c>
      <c r="H47" s="52">
        <v>0</v>
      </c>
      <c r="I47" s="52">
        <v>3</v>
      </c>
      <c r="J47" s="159">
        <v>0</v>
      </c>
      <c r="K47" s="40">
        <v>2</v>
      </c>
      <c r="L47" s="40">
        <v>1</v>
      </c>
      <c r="M47" s="40">
        <v>0</v>
      </c>
      <c r="N47" s="40">
        <v>1</v>
      </c>
      <c r="O47" s="34" t="s">
        <v>286</v>
      </c>
      <c r="P47" s="34">
        <v>0</v>
      </c>
      <c r="Q47" s="35">
        <v>6</v>
      </c>
      <c r="R47" s="35">
        <v>9</v>
      </c>
      <c r="S47" s="35" t="s">
        <v>253</v>
      </c>
      <c r="T47" s="9" t="s">
        <v>298</v>
      </c>
      <c r="U47" s="207" t="s">
        <v>248</v>
      </c>
      <c r="V47" s="250">
        <v>224</v>
      </c>
      <c r="W47" s="248">
        <v>253.5</v>
      </c>
      <c r="X47" s="134">
        <v>253.17</v>
      </c>
      <c r="Y47" s="134">
        <f>X47</f>
        <v>253.17</v>
      </c>
      <c r="Z47" s="134">
        <v>0</v>
      </c>
      <c r="AA47" s="134">
        <v>0</v>
      </c>
      <c r="AB47" s="174"/>
    </row>
    <row r="48" spans="1:28" s="8" customFormat="1" ht="33" customHeight="1">
      <c r="A48" s="11"/>
      <c r="B48" s="12"/>
      <c r="C48" s="34"/>
      <c r="D48" s="40"/>
      <c r="E48" s="40"/>
      <c r="F48" s="40"/>
      <c r="G48" s="40"/>
      <c r="H48" s="40"/>
      <c r="I48" s="40"/>
      <c r="J48" s="52"/>
      <c r="K48" s="40"/>
      <c r="L48" s="40"/>
      <c r="M48" s="40"/>
      <c r="N48" s="40"/>
      <c r="O48" s="34"/>
      <c r="P48" s="34"/>
      <c r="Q48" s="35"/>
      <c r="R48" s="35"/>
      <c r="S48" s="35"/>
      <c r="T48" s="89" t="s">
        <v>6</v>
      </c>
      <c r="U48" s="207" t="s">
        <v>248</v>
      </c>
      <c r="V48" s="86">
        <v>41.704999999999998</v>
      </c>
      <c r="W48" s="86">
        <v>45.826999999999998</v>
      </c>
      <c r="X48" s="86">
        <f>W48</f>
        <v>45.826999999999998</v>
      </c>
      <c r="Y48" s="86">
        <f>X48</f>
        <v>45.826999999999998</v>
      </c>
      <c r="Z48" s="134" t="s">
        <v>260</v>
      </c>
      <c r="AA48" s="63" t="s">
        <v>260</v>
      </c>
      <c r="AB48" s="86">
        <v>45.826999999999998</v>
      </c>
    </row>
    <row r="49" spans="1:28" s="8" customFormat="1" ht="33" hidden="1" customHeight="1">
      <c r="A49" s="11"/>
      <c r="B49" s="11"/>
      <c r="C49" s="216">
        <v>7</v>
      </c>
      <c r="D49" s="216">
        <v>5</v>
      </c>
      <c r="E49" s="216">
        <v>6</v>
      </c>
      <c r="F49" s="217">
        <v>0</v>
      </c>
      <c r="G49" s="217">
        <v>7</v>
      </c>
      <c r="H49" s="217">
        <v>0</v>
      </c>
      <c r="I49" s="217">
        <v>3</v>
      </c>
      <c r="J49" s="218">
        <v>0</v>
      </c>
      <c r="K49" s="216">
        <v>2</v>
      </c>
      <c r="L49" s="216">
        <v>1</v>
      </c>
      <c r="M49" s="216">
        <v>0</v>
      </c>
      <c r="N49" s="216">
        <v>1</v>
      </c>
      <c r="O49" s="216" t="s">
        <v>286</v>
      </c>
      <c r="P49" s="216">
        <v>0</v>
      </c>
      <c r="Q49" s="220">
        <v>6</v>
      </c>
      <c r="R49" s="220">
        <v>9</v>
      </c>
      <c r="S49" s="220" t="s">
        <v>253</v>
      </c>
      <c r="T49" s="210" t="s">
        <v>299</v>
      </c>
      <c r="U49" s="211" t="s">
        <v>248</v>
      </c>
      <c r="V49" s="212">
        <v>0</v>
      </c>
      <c r="W49" s="214">
        <f>V49</f>
        <v>0</v>
      </c>
      <c r="X49" s="212">
        <f>W49</f>
        <v>0</v>
      </c>
      <c r="Y49" s="212">
        <v>0</v>
      </c>
      <c r="Z49" s="212">
        <v>0</v>
      </c>
      <c r="AA49" s="212">
        <v>0</v>
      </c>
      <c r="AB49" s="215"/>
    </row>
    <row r="50" spans="1:28" s="8" customFormat="1" ht="33" hidden="1" customHeight="1">
      <c r="A50" s="11"/>
      <c r="B50" s="12"/>
      <c r="C50" s="216"/>
      <c r="D50" s="216"/>
      <c r="E50" s="216"/>
      <c r="F50" s="216"/>
      <c r="G50" s="216"/>
      <c r="H50" s="216"/>
      <c r="I50" s="216"/>
      <c r="J50" s="217"/>
      <c r="K50" s="216"/>
      <c r="L50" s="216"/>
      <c r="M50" s="216"/>
      <c r="N50" s="216"/>
      <c r="O50" s="216"/>
      <c r="P50" s="216"/>
      <c r="Q50" s="220"/>
      <c r="R50" s="220"/>
      <c r="S50" s="220"/>
      <c r="T50" s="222" t="s">
        <v>6</v>
      </c>
      <c r="U50" s="211" t="s">
        <v>248</v>
      </c>
      <c r="V50" s="212" t="s">
        <v>260</v>
      </c>
      <c r="W50" s="212" t="s">
        <v>260</v>
      </c>
      <c r="X50" s="224" t="s">
        <v>260</v>
      </c>
      <c r="Y50" s="212" t="s">
        <v>260</v>
      </c>
      <c r="Z50" s="212" t="s">
        <v>260</v>
      </c>
      <c r="AA50" s="224" t="s">
        <v>260</v>
      </c>
      <c r="AB50" s="213" t="str">
        <f>V50</f>
        <v>-</v>
      </c>
    </row>
    <row r="51" spans="1:28" s="8" customFormat="1" ht="44.25" customHeight="1">
      <c r="A51" s="11"/>
      <c r="B51" s="12"/>
      <c r="C51" s="34">
        <v>6</v>
      </c>
      <c r="D51" s="40">
        <v>5</v>
      </c>
      <c r="E51" s="40">
        <v>6</v>
      </c>
      <c r="F51" s="52">
        <v>0</v>
      </c>
      <c r="G51" s="52">
        <v>7</v>
      </c>
      <c r="H51" s="52">
        <v>0</v>
      </c>
      <c r="I51" s="52">
        <v>3</v>
      </c>
      <c r="J51" s="159">
        <v>0</v>
      </c>
      <c r="K51" s="40">
        <v>2</v>
      </c>
      <c r="L51" s="40">
        <v>1</v>
      </c>
      <c r="M51" s="40">
        <v>0</v>
      </c>
      <c r="N51" s="157">
        <v>1</v>
      </c>
      <c r="O51" s="40">
        <v>2</v>
      </c>
      <c r="P51" s="40">
        <v>1</v>
      </c>
      <c r="Q51" s="41">
        <v>0</v>
      </c>
      <c r="R51" s="41">
        <v>5</v>
      </c>
      <c r="S51" s="41" t="s">
        <v>253</v>
      </c>
      <c r="T51" s="48" t="s">
        <v>300</v>
      </c>
      <c r="U51" s="207" t="s">
        <v>237</v>
      </c>
      <c r="V51" s="134">
        <v>3683.8</v>
      </c>
      <c r="W51" s="270">
        <v>3618.5</v>
      </c>
      <c r="X51" s="134">
        <v>3520.7</v>
      </c>
      <c r="Y51" s="134">
        <v>3520.7</v>
      </c>
      <c r="Z51" s="134">
        <f>Y51</f>
        <v>3520.7</v>
      </c>
      <c r="AA51" s="134">
        <f>Z51</f>
        <v>3520.7</v>
      </c>
      <c r="AB51" s="174"/>
    </row>
    <row r="52" spans="1:28" s="8" customFormat="1" ht="33.75" customHeight="1">
      <c r="A52" s="11"/>
      <c r="B52" s="12"/>
      <c r="C52" s="34"/>
      <c r="D52" s="40"/>
      <c r="E52" s="40"/>
      <c r="F52" s="40"/>
      <c r="G52" s="40"/>
      <c r="H52" s="40"/>
      <c r="I52" s="40"/>
      <c r="J52" s="52"/>
      <c r="K52" s="40"/>
      <c r="L52" s="40"/>
      <c r="M52" s="40"/>
      <c r="N52" s="40"/>
      <c r="O52" s="40"/>
      <c r="P52" s="40"/>
      <c r="Q52" s="41"/>
      <c r="R52" s="41"/>
      <c r="S52" s="41"/>
      <c r="T52" s="89" t="s">
        <v>193</v>
      </c>
      <c r="U52" s="85" t="s">
        <v>262</v>
      </c>
      <c r="V52" s="46">
        <v>1</v>
      </c>
      <c r="W52" s="46">
        <v>1</v>
      </c>
      <c r="X52" s="46">
        <v>1</v>
      </c>
      <c r="Y52" s="46">
        <v>1</v>
      </c>
      <c r="Z52" s="46">
        <v>1</v>
      </c>
      <c r="AA52" s="46">
        <v>1</v>
      </c>
      <c r="AB52" s="46">
        <v>1</v>
      </c>
    </row>
    <row r="53" spans="1:28" s="8" customFormat="1" ht="32.25" hidden="1" customHeight="1">
      <c r="A53" s="11"/>
      <c r="B53" s="12"/>
      <c r="C53" s="34">
        <v>6</v>
      </c>
      <c r="D53" s="40">
        <v>5</v>
      </c>
      <c r="E53" s="40">
        <v>6</v>
      </c>
      <c r="F53" s="52">
        <v>0</v>
      </c>
      <c r="G53" s="52">
        <v>7</v>
      </c>
      <c r="H53" s="52">
        <v>0</v>
      </c>
      <c r="I53" s="52">
        <v>3</v>
      </c>
      <c r="J53" s="159">
        <v>0</v>
      </c>
      <c r="K53" s="40">
        <v>2</v>
      </c>
      <c r="L53" s="40">
        <v>1</v>
      </c>
      <c r="M53" s="40">
        <v>0</v>
      </c>
      <c r="N53" s="157">
        <v>2</v>
      </c>
      <c r="O53" s="40">
        <v>2</v>
      </c>
      <c r="P53" s="40">
        <v>1</v>
      </c>
      <c r="Q53" s="41">
        <v>0</v>
      </c>
      <c r="R53" s="41">
        <v>9</v>
      </c>
      <c r="S53" s="41" t="s">
        <v>253</v>
      </c>
      <c r="T53" s="210" t="s">
        <v>15</v>
      </c>
      <c r="U53" s="211" t="s">
        <v>248</v>
      </c>
      <c r="V53" s="246">
        <v>0</v>
      </c>
      <c r="W53" s="214">
        <v>0</v>
      </c>
      <c r="X53" s="212">
        <v>0</v>
      </c>
      <c r="Y53" s="212">
        <v>0</v>
      </c>
      <c r="Z53" s="212">
        <v>0</v>
      </c>
      <c r="AA53" s="212">
        <v>0</v>
      </c>
      <c r="AB53" s="215"/>
    </row>
    <row r="54" spans="1:28" s="8" customFormat="1" ht="31.5" hidden="1" customHeight="1">
      <c r="A54" s="11"/>
      <c r="B54" s="12"/>
      <c r="C54" s="34"/>
      <c r="D54" s="40"/>
      <c r="E54" s="40"/>
      <c r="F54" s="40"/>
      <c r="G54" s="40"/>
      <c r="H54" s="40"/>
      <c r="I54" s="40"/>
      <c r="J54" s="52"/>
      <c r="K54" s="40"/>
      <c r="L54" s="40"/>
      <c r="M54" s="40"/>
      <c r="N54" s="40"/>
      <c r="O54" s="34"/>
      <c r="P54" s="34"/>
      <c r="Q54" s="35"/>
      <c r="R54" s="35"/>
      <c r="S54" s="35"/>
      <c r="T54" s="89" t="s">
        <v>5</v>
      </c>
      <c r="U54" s="207" t="s">
        <v>237</v>
      </c>
      <c r="V54" s="126">
        <v>3</v>
      </c>
      <c r="W54" s="64" t="s">
        <v>260</v>
      </c>
      <c r="X54" s="134" t="s">
        <v>260</v>
      </c>
      <c r="Y54" s="134" t="s">
        <v>260</v>
      </c>
      <c r="Z54" s="134" t="s">
        <v>260</v>
      </c>
      <c r="AA54" s="134" t="s">
        <v>260</v>
      </c>
      <c r="AB54" s="178"/>
    </row>
    <row r="55" spans="1:28" s="8" customFormat="1" ht="44.25" customHeight="1">
      <c r="A55" s="11"/>
      <c r="B55" s="12"/>
      <c r="C55" s="216">
        <v>7</v>
      </c>
      <c r="D55" s="216">
        <v>5</v>
      </c>
      <c r="E55" s="216">
        <v>6</v>
      </c>
      <c r="F55" s="217">
        <v>0</v>
      </c>
      <c r="G55" s="217">
        <v>7</v>
      </c>
      <c r="H55" s="217">
        <v>0</v>
      </c>
      <c r="I55" s="217">
        <v>3</v>
      </c>
      <c r="J55" s="218">
        <v>0</v>
      </c>
      <c r="K55" s="216">
        <v>2</v>
      </c>
      <c r="L55" s="216">
        <v>1</v>
      </c>
      <c r="M55" s="216">
        <v>0</v>
      </c>
      <c r="N55" s="219">
        <v>1</v>
      </c>
      <c r="O55" s="216">
        <v>2</v>
      </c>
      <c r="P55" s="216">
        <v>1</v>
      </c>
      <c r="Q55" s="220">
        <v>0</v>
      </c>
      <c r="R55" s="220">
        <v>5</v>
      </c>
      <c r="S55" s="220" t="s">
        <v>253</v>
      </c>
      <c r="T55" s="210" t="s">
        <v>301</v>
      </c>
      <c r="U55" s="211" t="s">
        <v>237</v>
      </c>
      <c r="V55" s="212">
        <v>86</v>
      </c>
      <c r="W55" s="214">
        <v>0</v>
      </c>
      <c r="X55" s="212">
        <v>0</v>
      </c>
      <c r="Y55" s="212">
        <v>0</v>
      </c>
      <c r="Z55" s="212">
        <v>0</v>
      </c>
      <c r="AA55" s="212">
        <v>0</v>
      </c>
      <c r="AB55" s="215"/>
    </row>
    <row r="56" spans="1:28" s="8" customFormat="1" ht="33.75" customHeight="1">
      <c r="A56" s="11"/>
      <c r="B56" s="12"/>
      <c r="C56" s="216"/>
      <c r="D56" s="216"/>
      <c r="E56" s="216"/>
      <c r="F56" s="216"/>
      <c r="G56" s="216"/>
      <c r="H56" s="216"/>
      <c r="I56" s="216"/>
      <c r="J56" s="217"/>
      <c r="K56" s="216"/>
      <c r="L56" s="216"/>
      <c r="M56" s="216"/>
      <c r="N56" s="216"/>
      <c r="O56" s="216"/>
      <c r="P56" s="216"/>
      <c r="Q56" s="220"/>
      <c r="R56" s="220"/>
      <c r="S56" s="220"/>
      <c r="T56" s="222" t="s">
        <v>193</v>
      </c>
      <c r="U56" s="211" t="s">
        <v>262</v>
      </c>
      <c r="V56" s="223">
        <v>1</v>
      </c>
      <c r="W56" s="212" t="s">
        <v>260</v>
      </c>
      <c r="X56" s="212" t="s">
        <v>260</v>
      </c>
      <c r="Y56" s="212" t="s">
        <v>260</v>
      </c>
      <c r="Z56" s="212" t="s">
        <v>260</v>
      </c>
      <c r="AA56" s="224" t="s">
        <v>260</v>
      </c>
      <c r="AB56" s="223">
        <v>1</v>
      </c>
    </row>
    <row r="57" spans="1:28" s="8" customFormat="1" ht="36" customHeight="1">
      <c r="A57" s="11"/>
      <c r="B57" s="12"/>
      <c r="C57" s="34">
        <v>6</v>
      </c>
      <c r="D57" s="34">
        <v>5</v>
      </c>
      <c r="E57" s="34">
        <v>6</v>
      </c>
      <c r="F57" s="34">
        <v>0</v>
      </c>
      <c r="G57" s="34">
        <v>7</v>
      </c>
      <c r="H57" s="34">
        <v>0</v>
      </c>
      <c r="I57" s="34">
        <v>3</v>
      </c>
      <c r="J57" s="159">
        <v>0</v>
      </c>
      <c r="K57" s="34">
        <v>2</v>
      </c>
      <c r="L57" s="34">
        <v>1</v>
      </c>
      <c r="M57" s="34">
        <v>0</v>
      </c>
      <c r="N57" s="122">
        <v>1</v>
      </c>
      <c r="O57" s="34">
        <v>2</v>
      </c>
      <c r="P57" s="40">
        <v>2</v>
      </c>
      <c r="Q57" s="41">
        <v>2</v>
      </c>
      <c r="R57" s="41">
        <v>4</v>
      </c>
      <c r="S57" s="41" t="s">
        <v>252</v>
      </c>
      <c r="T57" s="48" t="s">
        <v>36</v>
      </c>
      <c r="U57" s="85" t="s">
        <v>248</v>
      </c>
      <c r="V57" s="245">
        <v>217</v>
      </c>
      <c r="W57" s="270">
        <v>366</v>
      </c>
      <c r="X57" s="134">
        <v>0</v>
      </c>
      <c r="Y57" s="134">
        <v>0</v>
      </c>
      <c r="Z57" s="134">
        <f>Y57</f>
        <v>0</v>
      </c>
      <c r="AA57" s="134">
        <f>Z57</f>
        <v>0</v>
      </c>
      <c r="AB57" s="174"/>
    </row>
    <row r="58" spans="1:28" s="8" customFormat="1" ht="32.25" customHeight="1">
      <c r="A58" s="11"/>
      <c r="B58" s="12"/>
      <c r="C58" s="34"/>
      <c r="D58" s="34"/>
      <c r="E58" s="34"/>
      <c r="F58" s="34"/>
      <c r="G58" s="34"/>
      <c r="H58" s="34"/>
      <c r="I58" s="34"/>
      <c r="J58" s="52"/>
      <c r="K58" s="34"/>
      <c r="L58" s="34"/>
      <c r="M58" s="40"/>
      <c r="N58" s="34"/>
      <c r="O58" s="34"/>
      <c r="P58" s="34"/>
      <c r="Q58" s="35"/>
      <c r="R58" s="35"/>
      <c r="S58" s="35"/>
      <c r="T58" s="48" t="s">
        <v>210</v>
      </c>
      <c r="U58" s="85" t="s">
        <v>237</v>
      </c>
      <c r="V58" s="251">
        <v>49</v>
      </c>
      <c r="W58" s="63">
        <v>45</v>
      </c>
      <c r="X58" s="134" t="s">
        <v>260</v>
      </c>
      <c r="Y58" s="134" t="s">
        <v>260</v>
      </c>
      <c r="Z58" s="134" t="s">
        <v>260</v>
      </c>
      <c r="AA58" s="63" t="s">
        <v>260</v>
      </c>
      <c r="AB58" s="46">
        <f>V58+W58</f>
        <v>94</v>
      </c>
    </row>
    <row r="59" spans="1:28" s="8" customFormat="1" ht="28.25" customHeight="1">
      <c r="A59" s="11"/>
      <c r="B59" s="11"/>
      <c r="C59" s="34">
        <v>6</v>
      </c>
      <c r="D59" s="40">
        <v>5</v>
      </c>
      <c r="E59" s="40">
        <v>6</v>
      </c>
      <c r="F59" s="52">
        <v>0</v>
      </c>
      <c r="G59" s="52">
        <v>7</v>
      </c>
      <c r="H59" s="52">
        <v>0</v>
      </c>
      <c r="I59" s="52">
        <v>3</v>
      </c>
      <c r="J59" s="242">
        <v>0</v>
      </c>
      <c r="K59" s="40">
        <v>2</v>
      </c>
      <c r="L59" s="40">
        <v>1</v>
      </c>
      <c r="M59" s="40">
        <v>0</v>
      </c>
      <c r="N59" s="40">
        <v>1</v>
      </c>
      <c r="O59" s="40">
        <v>1</v>
      </c>
      <c r="P59" s="40">
        <v>1</v>
      </c>
      <c r="Q59" s="40">
        <v>3</v>
      </c>
      <c r="R59" s="40">
        <v>9</v>
      </c>
      <c r="S59" s="40">
        <v>0</v>
      </c>
      <c r="T59" s="9" t="s">
        <v>315</v>
      </c>
      <c r="U59" s="207" t="s">
        <v>248</v>
      </c>
      <c r="V59" s="245">
        <v>381.8</v>
      </c>
      <c r="W59" s="243">
        <v>0</v>
      </c>
      <c r="X59" s="244">
        <v>0</v>
      </c>
      <c r="Y59" s="244">
        <v>0</v>
      </c>
      <c r="Z59" s="244">
        <v>0</v>
      </c>
      <c r="AA59" s="244">
        <v>0</v>
      </c>
      <c r="AB59" s="174"/>
    </row>
    <row r="60" spans="1:28" s="8" customFormat="1" ht="27" customHeight="1">
      <c r="A60" s="11"/>
      <c r="B60" s="12"/>
      <c r="C60" s="34"/>
      <c r="D60" s="40"/>
      <c r="E60" s="40"/>
      <c r="F60" s="40"/>
      <c r="G60" s="40"/>
      <c r="H60" s="40"/>
      <c r="I60" s="40"/>
      <c r="J60" s="52"/>
      <c r="K60" s="40"/>
      <c r="L60" s="40"/>
      <c r="M60" s="40"/>
      <c r="N60" s="40"/>
      <c r="O60" s="34"/>
      <c r="P60" s="34"/>
      <c r="Q60" s="35"/>
      <c r="R60" s="35"/>
      <c r="S60" s="35"/>
      <c r="T60" s="89" t="s">
        <v>316</v>
      </c>
      <c r="U60" s="85" t="s">
        <v>262</v>
      </c>
      <c r="V60" s="200">
        <v>1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1</v>
      </c>
    </row>
    <row r="61" spans="1:28" s="8" customFormat="1" ht="33" customHeight="1">
      <c r="A61" s="11"/>
      <c r="B61" s="11"/>
      <c r="C61" s="34">
        <v>6</v>
      </c>
      <c r="D61" s="40">
        <v>5</v>
      </c>
      <c r="E61" s="40">
        <v>6</v>
      </c>
      <c r="F61" s="52">
        <v>0</v>
      </c>
      <c r="G61" s="52">
        <v>7</v>
      </c>
      <c r="H61" s="52">
        <v>0</v>
      </c>
      <c r="I61" s="52">
        <v>3</v>
      </c>
      <c r="J61" s="242">
        <v>0</v>
      </c>
      <c r="K61" s="40">
        <v>2</v>
      </c>
      <c r="L61" s="40">
        <v>1</v>
      </c>
      <c r="M61" s="40">
        <v>0</v>
      </c>
      <c r="N61" s="40">
        <v>1</v>
      </c>
      <c r="O61" s="40" t="s">
        <v>286</v>
      </c>
      <c r="P61" s="40">
        <v>1</v>
      </c>
      <c r="Q61" s="40">
        <v>3</v>
      </c>
      <c r="R61" s="40">
        <v>9</v>
      </c>
      <c r="S61" s="40" t="s">
        <v>253</v>
      </c>
      <c r="T61" s="9" t="s">
        <v>317</v>
      </c>
      <c r="U61" s="207" t="s">
        <v>248</v>
      </c>
      <c r="V61" s="245">
        <v>3.86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74"/>
    </row>
    <row r="62" spans="1:28" s="8" customFormat="1" ht="30" customHeight="1">
      <c r="A62" s="11"/>
      <c r="B62" s="12"/>
      <c r="C62" s="34"/>
      <c r="D62" s="40"/>
      <c r="E62" s="40"/>
      <c r="F62" s="40"/>
      <c r="G62" s="40"/>
      <c r="H62" s="40"/>
      <c r="I62" s="40"/>
      <c r="J62" s="52"/>
      <c r="K62" s="40"/>
      <c r="L62" s="40"/>
      <c r="M62" s="40"/>
      <c r="N62" s="40"/>
      <c r="O62" s="34"/>
      <c r="P62" s="34"/>
      <c r="Q62" s="35"/>
      <c r="R62" s="35"/>
      <c r="S62" s="35"/>
      <c r="T62" s="89" t="s">
        <v>318</v>
      </c>
      <c r="U62" s="85" t="s">
        <v>262</v>
      </c>
      <c r="V62" s="46">
        <v>1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1</v>
      </c>
    </row>
    <row r="63" spans="1:28" s="82" customFormat="1" ht="32.25" customHeight="1">
      <c r="A63" s="80"/>
      <c r="B63" s="8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2"/>
      <c r="N63" s="51"/>
      <c r="O63" s="51"/>
      <c r="P63" s="51"/>
      <c r="Q63" s="45"/>
      <c r="R63" s="45"/>
      <c r="S63" s="45"/>
      <c r="T63" s="83" t="s">
        <v>302</v>
      </c>
      <c r="U63" s="90" t="s">
        <v>248</v>
      </c>
      <c r="V63" s="91">
        <f t="shared" ref="V63:AA63" si="4">V66+V68+V70+V72+V75</f>
        <v>2649.8999999999996</v>
      </c>
      <c r="W63" s="91">
        <f t="shared" si="4"/>
        <v>2379.1999999999998</v>
      </c>
      <c r="X63" s="91">
        <f t="shared" si="4"/>
        <v>0</v>
      </c>
      <c r="Y63" s="91">
        <f t="shared" si="4"/>
        <v>0</v>
      </c>
      <c r="Z63" s="91">
        <f t="shared" si="4"/>
        <v>0</v>
      </c>
      <c r="AA63" s="91">
        <f t="shared" si="4"/>
        <v>0</v>
      </c>
      <c r="AB63" s="177"/>
    </row>
    <row r="64" spans="1:28" s="8" customFormat="1" ht="28.5" customHeight="1">
      <c r="A64" s="11"/>
      <c r="B64" s="12"/>
      <c r="C64" s="34"/>
      <c r="D64" s="34"/>
      <c r="E64" s="34"/>
      <c r="F64" s="34"/>
      <c r="G64" s="34"/>
      <c r="H64" s="34"/>
      <c r="I64" s="34"/>
      <c r="J64" s="51"/>
      <c r="K64" s="34"/>
      <c r="L64" s="34"/>
      <c r="M64" s="40"/>
      <c r="N64" s="34"/>
      <c r="O64" s="34"/>
      <c r="P64" s="34"/>
      <c r="Q64" s="35"/>
      <c r="R64" s="35"/>
      <c r="S64" s="35"/>
      <c r="T64" s="119" t="s">
        <v>13</v>
      </c>
      <c r="U64" s="85" t="s">
        <v>237</v>
      </c>
      <c r="V64" s="63">
        <v>4</v>
      </c>
      <c r="W64" s="144">
        <v>4</v>
      </c>
      <c r="X64" s="144">
        <v>4</v>
      </c>
      <c r="Y64" s="63">
        <v>4</v>
      </c>
      <c r="Z64" s="63">
        <v>4</v>
      </c>
      <c r="AA64" s="63">
        <v>4</v>
      </c>
      <c r="AB64" s="63">
        <v>4</v>
      </c>
    </row>
    <row r="65" spans="1:28" s="260" customFormat="1" ht="30" customHeight="1">
      <c r="A65" s="254"/>
      <c r="B65" s="255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7"/>
      <c r="R65" s="257"/>
      <c r="S65" s="257"/>
      <c r="T65" s="119" t="s">
        <v>124</v>
      </c>
      <c r="U65" s="258" t="s">
        <v>238</v>
      </c>
      <c r="V65" s="259">
        <v>105</v>
      </c>
      <c r="W65" s="252">
        <v>105</v>
      </c>
      <c r="X65" s="245" t="s">
        <v>260</v>
      </c>
      <c r="Y65" s="245" t="s">
        <v>260</v>
      </c>
      <c r="Z65" s="245" t="s">
        <v>260</v>
      </c>
      <c r="AA65" s="245" t="s">
        <v>260</v>
      </c>
      <c r="AB65" s="251">
        <v>105</v>
      </c>
    </row>
    <row r="66" spans="1:28" s="8" customFormat="1" ht="28">
      <c r="A66" s="11"/>
      <c r="B66" s="12"/>
      <c r="C66" s="34">
        <v>6</v>
      </c>
      <c r="D66" s="34">
        <v>5</v>
      </c>
      <c r="E66" s="34">
        <v>6</v>
      </c>
      <c r="F66" s="52">
        <v>0</v>
      </c>
      <c r="G66" s="52">
        <v>7</v>
      </c>
      <c r="H66" s="52">
        <v>0</v>
      </c>
      <c r="I66" s="52">
        <v>3</v>
      </c>
      <c r="J66" s="159">
        <v>0</v>
      </c>
      <c r="K66" s="34">
        <v>2</v>
      </c>
      <c r="L66" s="34">
        <v>1</v>
      </c>
      <c r="M66" s="34">
        <v>0</v>
      </c>
      <c r="N66" s="34">
        <v>2</v>
      </c>
      <c r="O66" s="34">
        <v>2</v>
      </c>
      <c r="P66" s="34">
        <v>2</v>
      </c>
      <c r="Q66" s="35">
        <v>1</v>
      </c>
      <c r="R66" s="35">
        <v>1</v>
      </c>
      <c r="S66" s="35" t="s">
        <v>252</v>
      </c>
      <c r="T66" s="9" t="s">
        <v>273</v>
      </c>
      <c r="U66" s="207" t="s">
        <v>248</v>
      </c>
      <c r="V66" s="134">
        <v>822.9</v>
      </c>
      <c r="W66" s="270">
        <v>500</v>
      </c>
      <c r="X66" s="134">
        <v>0</v>
      </c>
      <c r="Y66" s="134">
        <v>0</v>
      </c>
      <c r="Z66" s="134">
        <f>Y66</f>
        <v>0</v>
      </c>
      <c r="AA66" s="134">
        <f>Z66</f>
        <v>0</v>
      </c>
      <c r="AB66" s="86"/>
    </row>
    <row r="67" spans="1:28" s="8" customFormat="1" ht="28.25" customHeight="1">
      <c r="A67" s="11"/>
      <c r="B67" s="12"/>
      <c r="C67" s="34"/>
      <c r="D67" s="34"/>
      <c r="E67" s="34"/>
      <c r="F67" s="40"/>
      <c r="G67" s="40"/>
      <c r="H67" s="40"/>
      <c r="I67" s="40"/>
      <c r="J67" s="52"/>
      <c r="K67" s="34"/>
      <c r="L67" s="34"/>
      <c r="M67" s="34"/>
      <c r="N67" s="34"/>
      <c r="O67" s="34"/>
      <c r="P67" s="34"/>
      <c r="Q67" s="35"/>
      <c r="R67" s="35"/>
      <c r="S67" s="35"/>
      <c r="T67" s="281" t="s">
        <v>211</v>
      </c>
      <c r="U67" s="85" t="s">
        <v>237</v>
      </c>
      <c r="V67" s="63">
        <v>3</v>
      </c>
      <c r="W67" s="144">
        <v>4</v>
      </c>
      <c r="X67" s="63" t="s">
        <v>260</v>
      </c>
      <c r="Y67" s="63" t="s">
        <v>260</v>
      </c>
      <c r="Z67" s="144" t="s">
        <v>260</v>
      </c>
      <c r="AA67" s="144" t="s">
        <v>260</v>
      </c>
      <c r="AB67" s="63">
        <v>4</v>
      </c>
    </row>
    <row r="68" spans="1:28" s="8" customFormat="1" ht="25.75" customHeight="1">
      <c r="A68" s="11"/>
      <c r="B68" s="12"/>
      <c r="C68" s="34">
        <v>6</v>
      </c>
      <c r="D68" s="34">
        <v>5</v>
      </c>
      <c r="E68" s="34">
        <v>6</v>
      </c>
      <c r="F68" s="52">
        <v>0</v>
      </c>
      <c r="G68" s="52">
        <v>7</v>
      </c>
      <c r="H68" s="52">
        <v>0</v>
      </c>
      <c r="I68" s="52">
        <v>3</v>
      </c>
      <c r="J68" s="159">
        <v>0</v>
      </c>
      <c r="K68" s="34">
        <v>2</v>
      </c>
      <c r="L68" s="34">
        <v>1</v>
      </c>
      <c r="M68" s="34">
        <v>0</v>
      </c>
      <c r="N68" s="157">
        <v>2</v>
      </c>
      <c r="O68" s="34">
        <v>2</v>
      </c>
      <c r="P68" s="34">
        <v>2</v>
      </c>
      <c r="Q68" s="35">
        <v>1</v>
      </c>
      <c r="R68" s="35">
        <v>2</v>
      </c>
      <c r="S68" s="35" t="s">
        <v>252</v>
      </c>
      <c r="T68" s="9" t="s">
        <v>16</v>
      </c>
      <c r="U68" s="207" t="s">
        <v>248</v>
      </c>
      <c r="V68" s="245">
        <v>828.3</v>
      </c>
      <c r="W68" s="249">
        <v>1120</v>
      </c>
      <c r="X68" s="134">
        <v>0</v>
      </c>
      <c r="Y68" s="134">
        <v>0</v>
      </c>
      <c r="Z68" s="134">
        <f>Y68</f>
        <v>0</v>
      </c>
      <c r="AA68" s="134">
        <f>Z68</f>
        <v>0</v>
      </c>
      <c r="AB68" s="86"/>
    </row>
    <row r="69" spans="1:28" s="72" customFormat="1" ht="31.5" customHeight="1">
      <c r="A69" s="68"/>
      <c r="B69" s="69"/>
      <c r="C69" s="40"/>
      <c r="D69" s="40"/>
      <c r="E69" s="40"/>
      <c r="F69" s="40"/>
      <c r="G69" s="40"/>
      <c r="H69" s="40"/>
      <c r="I69" s="40"/>
      <c r="J69" s="52"/>
      <c r="K69" s="40"/>
      <c r="L69" s="40"/>
      <c r="M69" s="40"/>
      <c r="N69" s="40"/>
      <c r="O69" s="40"/>
      <c r="P69" s="40"/>
      <c r="Q69" s="41"/>
      <c r="R69" s="41"/>
      <c r="S69" s="41"/>
      <c r="T69" s="89" t="s">
        <v>212</v>
      </c>
      <c r="U69" s="85" t="s">
        <v>237</v>
      </c>
      <c r="V69" s="251">
        <v>3</v>
      </c>
      <c r="W69" s="144">
        <v>4</v>
      </c>
      <c r="X69" s="63" t="s">
        <v>260</v>
      </c>
      <c r="Y69" s="63" t="s">
        <v>260</v>
      </c>
      <c r="Z69" s="144" t="s">
        <v>260</v>
      </c>
      <c r="AA69" s="144" t="s">
        <v>260</v>
      </c>
      <c r="AB69" s="63">
        <v>4</v>
      </c>
    </row>
    <row r="70" spans="1:28" s="8" customFormat="1" ht="34.5" hidden="1" customHeight="1">
      <c r="A70" s="68"/>
      <c r="B70" s="69"/>
      <c r="C70" s="40">
        <v>6</v>
      </c>
      <c r="D70" s="40">
        <v>5</v>
      </c>
      <c r="E70" s="40">
        <v>6</v>
      </c>
      <c r="F70" s="52">
        <v>0</v>
      </c>
      <c r="G70" s="52">
        <v>7</v>
      </c>
      <c r="H70" s="52">
        <v>0</v>
      </c>
      <c r="I70" s="52">
        <v>3</v>
      </c>
      <c r="J70" s="52">
        <v>0</v>
      </c>
      <c r="K70" s="40">
        <v>2</v>
      </c>
      <c r="L70" s="40">
        <v>1</v>
      </c>
      <c r="M70" s="40">
        <v>0</v>
      </c>
      <c r="N70" s="40">
        <v>2</v>
      </c>
      <c r="O70" s="40">
        <v>2</v>
      </c>
      <c r="P70" s="40">
        <v>2</v>
      </c>
      <c r="Q70" s="41">
        <v>1</v>
      </c>
      <c r="R70" s="41">
        <v>9</v>
      </c>
      <c r="S70" s="41" t="s">
        <v>252</v>
      </c>
      <c r="T70" s="210" t="s">
        <v>17</v>
      </c>
      <c r="U70" s="211" t="s">
        <v>248</v>
      </c>
      <c r="V70" s="245">
        <v>0</v>
      </c>
      <c r="W70" s="212">
        <v>0</v>
      </c>
      <c r="X70" s="212">
        <v>0</v>
      </c>
      <c r="Y70" s="212">
        <v>0</v>
      </c>
      <c r="Z70" s="212">
        <v>0</v>
      </c>
      <c r="AA70" s="212">
        <v>0</v>
      </c>
      <c r="AB70" s="213"/>
    </row>
    <row r="71" spans="1:28" s="72" customFormat="1" ht="31.75" hidden="1" customHeight="1">
      <c r="A71" s="68"/>
      <c r="B71" s="69"/>
      <c r="C71" s="40"/>
      <c r="D71" s="40"/>
      <c r="E71" s="40"/>
      <c r="F71" s="40"/>
      <c r="G71" s="40"/>
      <c r="H71" s="40"/>
      <c r="I71" s="40"/>
      <c r="J71" s="52"/>
      <c r="K71" s="40"/>
      <c r="L71" s="40"/>
      <c r="M71" s="40"/>
      <c r="N71" s="40"/>
      <c r="O71" s="40"/>
      <c r="P71" s="40"/>
      <c r="Q71" s="41"/>
      <c r="R71" s="41"/>
      <c r="S71" s="41"/>
      <c r="T71" s="89" t="s">
        <v>186</v>
      </c>
      <c r="U71" s="85" t="s">
        <v>237</v>
      </c>
      <c r="V71" s="252">
        <v>3</v>
      </c>
      <c r="W71" s="63">
        <v>3</v>
      </c>
      <c r="X71" s="63">
        <v>3</v>
      </c>
      <c r="Y71" s="63">
        <v>3</v>
      </c>
      <c r="Z71" s="63">
        <v>3</v>
      </c>
      <c r="AA71" s="63">
        <v>3</v>
      </c>
      <c r="AB71" s="63">
        <f>SUM(V71:AA71)</f>
        <v>18</v>
      </c>
    </row>
    <row r="72" spans="1:28" s="8" customFormat="1" ht="28">
      <c r="A72" s="11"/>
      <c r="B72" s="12"/>
      <c r="C72" s="34">
        <v>6</v>
      </c>
      <c r="D72" s="34">
        <v>5</v>
      </c>
      <c r="E72" s="34">
        <v>6</v>
      </c>
      <c r="F72" s="34">
        <v>0</v>
      </c>
      <c r="G72" s="34">
        <v>7</v>
      </c>
      <c r="H72" s="34">
        <v>0</v>
      </c>
      <c r="I72" s="34">
        <v>3</v>
      </c>
      <c r="J72" s="159">
        <v>0</v>
      </c>
      <c r="K72" s="34">
        <v>2</v>
      </c>
      <c r="L72" s="34">
        <v>1</v>
      </c>
      <c r="M72" s="34">
        <v>0</v>
      </c>
      <c r="N72" s="157">
        <v>2</v>
      </c>
      <c r="O72" s="34">
        <v>2</v>
      </c>
      <c r="P72" s="34">
        <v>2</v>
      </c>
      <c r="Q72" s="35">
        <v>3</v>
      </c>
      <c r="R72" s="35">
        <v>0</v>
      </c>
      <c r="S72" s="35" t="s">
        <v>252</v>
      </c>
      <c r="T72" s="48" t="s">
        <v>150</v>
      </c>
      <c r="U72" s="207" t="s">
        <v>248</v>
      </c>
      <c r="V72" s="245">
        <v>379.1</v>
      </c>
      <c r="W72" s="249">
        <v>340</v>
      </c>
      <c r="X72" s="134">
        <v>0</v>
      </c>
      <c r="Y72" s="134">
        <v>0</v>
      </c>
      <c r="Z72" s="134">
        <f>Y72</f>
        <v>0</v>
      </c>
      <c r="AA72" s="134">
        <f>Z72</f>
        <v>0</v>
      </c>
      <c r="AB72" s="86"/>
    </row>
    <row r="73" spans="1:28" s="8" customFormat="1" ht="29.5" customHeight="1">
      <c r="A73" s="11"/>
      <c r="B73" s="12"/>
      <c r="C73" s="34"/>
      <c r="D73" s="34"/>
      <c r="E73" s="34"/>
      <c r="F73" s="34"/>
      <c r="G73" s="34"/>
      <c r="H73" s="34"/>
      <c r="I73" s="34"/>
      <c r="J73" s="52"/>
      <c r="K73" s="34"/>
      <c r="L73" s="34"/>
      <c r="M73" s="40"/>
      <c r="N73" s="34"/>
      <c r="O73" s="34"/>
      <c r="P73" s="34"/>
      <c r="Q73" s="35"/>
      <c r="R73" s="35"/>
      <c r="S73" s="35"/>
      <c r="T73" s="48" t="s">
        <v>324</v>
      </c>
      <c r="U73" s="85" t="s">
        <v>237</v>
      </c>
      <c r="V73" s="251">
        <v>3</v>
      </c>
      <c r="W73" s="239" t="s">
        <v>260</v>
      </c>
      <c r="X73" s="63" t="s">
        <v>260</v>
      </c>
      <c r="Y73" s="63" t="s">
        <v>260</v>
      </c>
      <c r="Z73" s="63" t="s">
        <v>260</v>
      </c>
      <c r="AA73" s="63" t="s">
        <v>260</v>
      </c>
      <c r="AB73" s="63">
        <v>3</v>
      </c>
    </row>
    <row r="74" spans="1:28" s="8" customFormat="1" ht="29.5" customHeight="1">
      <c r="A74" s="11"/>
      <c r="B74" s="12"/>
      <c r="C74" s="34"/>
      <c r="D74" s="34"/>
      <c r="E74" s="34"/>
      <c r="F74" s="34"/>
      <c r="G74" s="34"/>
      <c r="H74" s="34"/>
      <c r="I74" s="34"/>
      <c r="J74" s="52"/>
      <c r="K74" s="34"/>
      <c r="L74" s="34"/>
      <c r="M74" s="40"/>
      <c r="N74" s="34"/>
      <c r="O74" s="34"/>
      <c r="P74" s="34"/>
      <c r="Q74" s="35"/>
      <c r="R74" s="35"/>
      <c r="S74" s="35"/>
      <c r="T74" s="48" t="s">
        <v>325</v>
      </c>
      <c r="U74" s="85" t="s">
        <v>237</v>
      </c>
      <c r="V74" s="251" t="s">
        <v>260</v>
      </c>
      <c r="W74" s="144">
        <v>3</v>
      </c>
      <c r="X74" s="63" t="s">
        <v>260</v>
      </c>
      <c r="Y74" s="63" t="s">
        <v>260</v>
      </c>
      <c r="Z74" s="144" t="s">
        <v>260</v>
      </c>
      <c r="AA74" s="144" t="s">
        <v>260</v>
      </c>
      <c r="AB74" s="63">
        <v>3</v>
      </c>
    </row>
    <row r="75" spans="1:28" s="8" customFormat="1" ht="32.4" customHeight="1">
      <c r="A75" s="11"/>
      <c r="B75" s="12"/>
      <c r="C75" s="34">
        <v>6</v>
      </c>
      <c r="D75" s="34">
        <v>5</v>
      </c>
      <c r="E75" s="34">
        <v>6</v>
      </c>
      <c r="F75" s="34">
        <v>0</v>
      </c>
      <c r="G75" s="34">
        <v>7</v>
      </c>
      <c r="H75" s="34">
        <v>0</v>
      </c>
      <c r="I75" s="34">
        <v>3</v>
      </c>
      <c r="J75" s="159">
        <v>0</v>
      </c>
      <c r="K75" s="34">
        <v>2</v>
      </c>
      <c r="L75" s="34">
        <v>1</v>
      </c>
      <c r="M75" s="34">
        <v>0</v>
      </c>
      <c r="N75" s="157">
        <v>2</v>
      </c>
      <c r="O75" s="34">
        <v>2</v>
      </c>
      <c r="P75" s="40">
        <v>2</v>
      </c>
      <c r="Q75" s="41">
        <v>4</v>
      </c>
      <c r="R75" s="41">
        <v>2</v>
      </c>
      <c r="S75" s="41" t="s">
        <v>252</v>
      </c>
      <c r="T75" s="125" t="s">
        <v>151</v>
      </c>
      <c r="U75" s="85" t="s">
        <v>248</v>
      </c>
      <c r="V75" s="245">
        <v>619.6</v>
      </c>
      <c r="W75" s="270">
        <v>419.2</v>
      </c>
      <c r="X75" s="134">
        <v>0</v>
      </c>
      <c r="Y75" s="134">
        <v>0</v>
      </c>
      <c r="Z75" s="134">
        <f>Y75</f>
        <v>0</v>
      </c>
      <c r="AA75" s="134">
        <f>Z75</f>
        <v>0</v>
      </c>
      <c r="AB75" s="86"/>
    </row>
    <row r="76" spans="1:28" s="8" customFormat="1" ht="25.5" customHeight="1">
      <c r="A76" s="11"/>
      <c r="B76" s="12"/>
      <c r="C76" s="34"/>
      <c r="D76" s="34"/>
      <c r="E76" s="34"/>
      <c r="F76" s="34"/>
      <c r="G76" s="34"/>
      <c r="H76" s="34"/>
      <c r="I76" s="34"/>
      <c r="J76" s="52"/>
      <c r="K76" s="34"/>
      <c r="L76" s="34"/>
      <c r="M76" s="40"/>
      <c r="N76" s="34"/>
      <c r="O76" s="34"/>
      <c r="P76" s="34"/>
      <c r="Q76" s="35"/>
      <c r="R76" s="35"/>
      <c r="S76" s="35"/>
      <c r="T76" s="130" t="s">
        <v>194</v>
      </c>
      <c r="U76" s="85" t="s">
        <v>237</v>
      </c>
      <c r="V76" s="63">
        <v>3</v>
      </c>
      <c r="W76" s="144">
        <v>4</v>
      </c>
      <c r="X76" s="63" t="s">
        <v>260</v>
      </c>
      <c r="Y76" s="63" t="s">
        <v>260</v>
      </c>
      <c r="Z76" s="144" t="s">
        <v>260</v>
      </c>
      <c r="AA76" s="144" t="s">
        <v>260</v>
      </c>
      <c r="AB76" s="63">
        <v>4</v>
      </c>
    </row>
    <row r="77" spans="1:28" s="8" customFormat="1" ht="34.5" hidden="1" customHeight="1">
      <c r="A77" s="11"/>
      <c r="B77" s="12"/>
      <c r="C77" s="34"/>
      <c r="D77" s="34"/>
      <c r="E77" s="34"/>
      <c r="F77" s="34"/>
      <c r="G77" s="34"/>
      <c r="H77" s="34"/>
      <c r="I77" s="34"/>
      <c r="J77" s="52"/>
      <c r="K77" s="34"/>
      <c r="L77" s="34"/>
      <c r="M77" s="40"/>
      <c r="N77" s="34"/>
      <c r="O77" s="34"/>
      <c r="P77" s="34"/>
      <c r="Q77" s="35"/>
      <c r="R77" s="35"/>
      <c r="S77" s="35"/>
      <c r="T77" s="83" t="s">
        <v>18</v>
      </c>
      <c r="U77" s="90" t="s">
        <v>248</v>
      </c>
      <c r="V77" s="91">
        <f t="shared" ref="V77:AA77" si="5">V79</f>
        <v>0</v>
      </c>
      <c r="W77" s="91">
        <f t="shared" si="5"/>
        <v>0</v>
      </c>
      <c r="X77" s="91">
        <f t="shared" si="5"/>
        <v>0</v>
      </c>
      <c r="Y77" s="91">
        <f t="shared" si="5"/>
        <v>0</v>
      </c>
      <c r="Z77" s="91">
        <f t="shared" si="5"/>
        <v>0</v>
      </c>
      <c r="AA77" s="91">
        <f t="shared" si="5"/>
        <v>0</v>
      </c>
      <c r="AB77" s="121"/>
    </row>
    <row r="78" spans="1:28" s="8" customFormat="1" ht="44.4" hidden="1" customHeight="1">
      <c r="A78" s="11"/>
      <c r="B78" s="12"/>
      <c r="C78" s="34"/>
      <c r="D78" s="34"/>
      <c r="E78" s="34"/>
      <c r="F78" s="34"/>
      <c r="G78" s="34"/>
      <c r="H78" s="34"/>
      <c r="I78" s="34"/>
      <c r="J78" s="52"/>
      <c r="K78" s="34"/>
      <c r="L78" s="34"/>
      <c r="M78" s="40"/>
      <c r="N78" s="34"/>
      <c r="O78" s="34"/>
      <c r="P78" s="34"/>
      <c r="Q78" s="35"/>
      <c r="R78" s="35"/>
      <c r="S78" s="35"/>
      <c r="T78" s="89" t="s">
        <v>51</v>
      </c>
      <c r="U78" s="85" t="s">
        <v>237</v>
      </c>
      <c r="V78" s="64">
        <v>2</v>
      </c>
      <c r="W78" s="63"/>
      <c r="X78" s="134"/>
      <c r="Y78" s="134"/>
      <c r="Z78" s="134"/>
      <c r="AA78" s="134"/>
      <c r="AB78" s="63">
        <v>2</v>
      </c>
    </row>
    <row r="79" spans="1:28" s="72" customFormat="1" ht="45.75" hidden="1" customHeight="1">
      <c r="A79" s="68"/>
      <c r="B79" s="69"/>
      <c r="C79" s="40">
        <v>6</v>
      </c>
      <c r="D79" s="40">
        <v>5</v>
      </c>
      <c r="E79" s="40">
        <v>6</v>
      </c>
      <c r="F79" s="40">
        <v>0</v>
      </c>
      <c r="G79" s="40">
        <v>7</v>
      </c>
      <c r="H79" s="40">
        <v>0</v>
      </c>
      <c r="I79" s="52">
        <v>3</v>
      </c>
      <c r="J79" s="159">
        <v>0</v>
      </c>
      <c r="K79" s="40">
        <v>2</v>
      </c>
      <c r="L79" s="40">
        <v>1</v>
      </c>
      <c r="M79" s="40" t="s">
        <v>12</v>
      </c>
      <c r="N79" s="40">
        <v>1</v>
      </c>
      <c r="O79" s="40">
        <v>5</v>
      </c>
      <c r="P79" s="40">
        <v>5</v>
      </c>
      <c r="Q79" s="41">
        <v>1</v>
      </c>
      <c r="R79" s="41">
        <v>9</v>
      </c>
      <c r="S79" s="41">
        <v>1</v>
      </c>
      <c r="T79" s="48" t="s">
        <v>19</v>
      </c>
      <c r="U79" s="85" t="s">
        <v>248</v>
      </c>
      <c r="V79" s="87">
        <v>0</v>
      </c>
      <c r="W79" s="140">
        <v>0</v>
      </c>
      <c r="X79" s="134">
        <v>0</v>
      </c>
      <c r="Y79" s="134">
        <v>0</v>
      </c>
      <c r="Z79" s="140">
        <v>0</v>
      </c>
      <c r="AA79" s="140">
        <v>0</v>
      </c>
      <c r="AB79" s="86"/>
    </row>
    <row r="80" spans="1:28" s="72" customFormat="1" ht="28.75" hidden="1" customHeight="1">
      <c r="A80" s="68"/>
      <c r="B80" s="69"/>
      <c r="C80" s="40"/>
      <c r="D80" s="40"/>
      <c r="E80" s="40"/>
      <c r="F80" s="40"/>
      <c r="G80" s="40"/>
      <c r="H80" s="40"/>
      <c r="I80" s="40"/>
      <c r="J80" s="52"/>
      <c r="K80" s="40"/>
      <c r="L80" s="40"/>
      <c r="M80" s="40"/>
      <c r="N80" s="40"/>
      <c r="O80" s="40"/>
      <c r="P80" s="40"/>
      <c r="Q80" s="41"/>
      <c r="R80" s="41"/>
      <c r="S80" s="41"/>
      <c r="T80" s="48" t="s">
        <v>52</v>
      </c>
      <c r="U80" s="85" t="s">
        <v>237</v>
      </c>
      <c r="V80" s="63">
        <v>2</v>
      </c>
      <c r="W80" s="63" t="s">
        <v>260</v>
      </c>
      <c r="X80" s="63" t="s">
        <v>260</v>
      </c>
      <c r="Y80" s="63" t="s">
        <v>260</v>
      </c>
      <c r="Z80" s="63" t="s">
        <v>260</v>
      </c>
      <c r="AA80" s="63" t="s">
        <v>260</v>
      </c>
      <c r="AB80" s="63">
        <v>2</v>
      </c>
    </row>
    <row r="81" spans="1:29" s="8" customFormat="1" ht="58.5" customHeight="1">
      <c r="A81" s="49"/>
      <c r="B81" s="50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4"/>
      <c r="S81" s="54"/>
      <c r="T81" s="131" t="s">
        <v>53</v>
      </c>
      <c r="U81" s="37" t="s">
        <v>248</v>
      </c>
      <c r="V81" s="60">
        <f>V82+V135</f>
        <v>93679.680000000022</v>
      </c>
      <c r="W81" s="263">
        <f>W82+W135+W155</f>
        <v>94180.19</v>
      </c>
      <c r="X81" s="60">
        <f>X82+X135+X155</f>
        <v>86375.489999999991</v>
      </c>
      <c r="Y81" s="60">
        <f>Y82+Y135+Y155</f>
        <v>86375.489999999991</v>
      </c>
      <c r="Z81" s="60">
        <f>Z82+Z135+Z155</f>
        <v>48144.789999999994</v>
      </c>
      <c r="AA81" s="60">
        <f>AA82+AA135+AA155</f>
        <v>48144.789999999994</v>
      </c>
      <c r="AB81" s="176"/>
      <c r="AC81" s="44"/>
    </row>
    <row r="82" spans="1:29" s="8" customFormat="1" ht="31.5" customHeight="1">
      <c r="A82" s="49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45"/>
      <c r="R82" s="45"/>
      <c r="S82" s="45"/>
      <c r="T82" s="83" t="s">
        <v>54</v>
      </c>
      <c r="U82" s="90" t="s">
        <v>248</v>
      </c>
      <c r="V82" s="91">
        <f t="shared" ref="V82:AA82" si="6">V87+V89+V91+V93+V95+V97+V99+V101+V103+V105+V107+V109+V111+V113+V117+V119+V121+V123+V125+V127+V129+V131+V133</f>
        <v>84570.680000000022</v>
      </c>
      <c r="W82" s="280">
        <f>W87+W89+W91+W93+W95+W97+W99+W101+W103+W105+W107+W109+W111+W113+W117+W119+W121+W123+W125+W127+W129+W131+W133</f>
        <v>87320.39</v>
      </c>
      <c r="X82" s="91">
        <f t="shared" si="6"/>
        <v>86375.489999999991</v>
      </c>
      <c r="Y82" s="91">
        <f t="shared" si="6"/>
        <v>86375.489999999991</v>
      </c>
      <c r="Z82" s="91">
        <f t="shared" si="6"/>
        <v>48144.789999999994</v>
      </c>
      <c r="AA82" s="91">
        <f t="shared" si="6"/>
        <v>48144.789999999994</v>
      </c>
      <c r="AB82" s="177"/>
    </row>
    <row r="83" spans="1:29" s="8" customFormat="1" ht="31.25" customHeight="1">
      <c r="A83" s="11"/>
      <c r="B83" s="12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  <c r="R83" s="35"/>
      <c r="S83" s="35"/>
      <c r="T83" s="170" t="s">
        <v>8</v>
      </c>
      <c r="U83" s="207" t="s">
        <v>238</v>
      </c>
      <c r="V83" s="64">
        <v>16</v>
      </c>
      <c r="W83" s="64">
        <v>50</v>
      </c>
      <c r="X83" s="64">
        <v>50</v>
      </c>
      <c r="Y83" s="64">
        <v>50</v>
      </c>
      <c r="Z83" s="64">
        <v>50</v>
      </c>
      <c r="AA83" s="64">
        <v>50</v>
      </c>
      <c r="AB83" s="64">
        <f>SUM(V83:AA83)</f>
        <v>266</v>
      </c>
    </row>
    <row r="84" spans="1:29" s="8" customFormat="1" ht="25.25" customHeight="1">
      <c r="A84" s="11"/>
      <c r="B84" s="12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  <c r="R84" s="35"/>
      <c r="S84" s="35"/>
      <c r="T84" s="170" t="s">
        <v>277</v>
      </c>
      <c r="U84" s="85" t="s">
        <v>237</v>
      </c>
      <c r="V84" s="64">
        <v>3257</v>
      </c>
      <c r="W84" s="64">
        <v>900</v>
      </c>
      <c r="X84" s="64">
        <v>920</v>
      </c>
      <c r="Y84" s="64">
        <v>920</v>
      </c>
      <c r="Z84" s="64">
        <v>930</v>
      </c>
      <c r="AA84" s="64">
        <v>930</v>
      </c>
      <c r="AB84" s="64">
        <f>SUM(V84:AA84)</f>
        <v>7857</v>
      </c>
    </row>
    <row r="85" spans="1:29" s="8" customFormat="1" ht="25.25" customHeight="1">
      <c r="A85" s="11"/>
      <c r="B85" s="12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  <c r="R85" s="35"/>
      <c r="S85" s="35"/>
      <c r="T85" s="170" t="s">
        <v>278</v>
      </c>
      <c r="U85" s="207" t="s">
        <v>238</v>
      </c>
      <c r="V85" s="64">
        <v>19447</v>
      </c>
      <c r="W85" s="64">
        <v>460</v>
      </c>
      <c r="X85" s="64">
        <v>480</v>
      </c>
      <c r="Y85" s="64">
        <v>500</v>
      </c>
      <c r="Z85" s="64">
        <v>530</v>
      </c>
      <c r="AA85" s="64">
        <v>550</v>
      </c>
      <c r="AB85" s="64">
        <f>SUM(V85:AA85)</f>
        <v>21967</v>
      </c>
    </row>
    <row r="86" spans="1:29" s="8" customFormat="1" ht="28.25" customHeight="1">
      <c r="A86" s="11"/>
      <c r="B86" s="12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  <c r="R86" s="35"/>
      <c r="S86" s="35"/>
      <c r="T86" s="170" t="s">
        <v>279</v>
      </c>
      <c r="U86" s="207" t="s">
        <v>238</v>
      </c>
      <c r="V86" s="64">
        <v>826</v>
      </c>
      <c r="W86" s="64">
        <v>100</v>
      </c>
      <c r="X86" s="64">
        <v>110</v>
      </c>
      <c r="Y86" s="64">
        <v>120</v>
      </c>
      <c r="Z86" s="64">
        <v>130</v>
      </c>
      <c r="AA86" s="64">
        <v>150</v>
      </c>
      <c r="AB86" s="64">
        <f>SUM(V86:AA86)</f>
        <v>1436</v>
      </c>
    </row>
    <row r="87" spans="1:29" s="8" customFormat="1" ht="42">
      <c r="A87" s="11"/>
      <c r="B87" s="12"/>
      <c r="C87" s="51">
        <v>6</v>
      </c>
      <c r="D87" s="51">
        <v>5</v>
      </c>
      <c r="E87" s="51">
        <v>6</v>
      </c>
      <c r="F87" s="34">
        <v>0</v>
      </c>
      <c r="G87" s="34">
        <v>8</v>
      </c>
      <c r="H87" s="34">
        <v>0</v>
      </c>
      <c r="I87" s="34">
        <v>1</v>
      </c>
      <c r="J87" s="159">
        <v>0</v>
      </c>
      <c r="K87" s="34">
        <v>2</v>
      </c>
      <c r="L87" s="34">
        <v>2</v>
      </c>
      <c r="M87" s="34">
        <v>0</v>
      </c>
      <c r="N87" s="34">
        <v>1</v>
      </c>
      <c r="O87" s="34">
        <v>2</v>
      </c>
      <c r="P87" s="34">
        <v>1</v>
      </c>
      <c r="Q87" s="35">
        <v>0</v>
      </c>
      <c r="R87" s="35">
        <v>1</v>
      </c>
      <c r="S87" s="35" t="s">
        <v>253</v>
      </c>
      <c r="T87" s="114" t="s">
        <v>195</v>
      </c>
      <c r="U87" s="207" t="s">
        <v>248</v>
      </c>
      <c r="V87" s="245">
        <v>21089.13</v>
      </c>
      <c r="W87" s="270">
        <v>34667.589999999997</v>
      </c>
      <c r="X87" s="134">
        <v>34667.589999999997</v>
      </c>
      <c r="Y87" s="134">
        <v>34667.589999999997</v>
      </c>
      <c r="Z87" s="134">
        <f t="shared" ref="Z87:AA89" si="7">Y87</f>
        <v>34667.589999999997</v>
      </c>
      <c r="AA87" s="134">
        <f t="shared" si="7"/>
        <v>34667.589999999997</v>
      </c>
      <c r="AB87" s="174"/>
    </row>
    <row r="88" spans="1:29" s="8" customFormat="1" ht="32.25" customHeight="1">
      <c r="A88" s="11"/>
      <c r="B88" s="12"/>
      <c r="C88" s="34"/>
      <c r="D88" s="34"/>
      <c r="E88" s="34"/>
      <c r="F88" s="34"/>
      <c r="G88" s="34"/>
      <c r="H88" s="34"/>
      <c r="I88" s="34"/>
      <c r="J88" s="52"/>
      <c r="K88" s="34"/>
      <c r="L88" s="34"/>
      <c r="M88" s="34"/>
      <c r="N88" s="34"/>
      <c r="O88" s="34"/>
      <c r="P88" s="34"/>
      <c r="Q88" s="35"/>
      <c r="R88" s="35"/>
      <c r="S88" s="35"/>
      <c r="T88" s="9" t="s">
        <v>196</v>
      </c>
      <c r="U88" s="207" t="s">
        <v>248</v>
      </c>
      <c r="V88" s="86">
        <v>41.314</v>
      </c>
      <c r="W88" s="86">
        <v>41.140999999999998</v>
      </c>
      <c r="X88" s="86">
        <f>W88</f>
        <v>41.140999999999998</v>
      </c>
      <c r="Y88" s="86">
        <f>X88</f>
        <v>41.140999999999998</v>
      </c>
      <c r="Z88" s="86">
        <f t="shared" si="7"/>
        <v>41.140999999999998</v>
      </c>
      <c r="AA88" s="86">
        <f t="shared" si="7"/>
        <v>41.140999999999998</v>
      </c>
      <c r="AB88" s="86">
        <f>AA88</f>
        <v>41.140999999999998</v>
      </c>
    </row>
    <row r="89" spans="1:29" s="8" customFormat="1" ht="42">
      <c r="A89" s="11"/>
      <c r="B89" s="12"/>
      <c r="C89" s="217">
        <v>6</v>
      </c>
      <c r="D89" s="217">
        <v>1</v>
      </c>
      <c r="E89" s="217">
        <v>0</v>
      </c>
      <c r="F89" s="216">
        <v>0</v>
      </c>
      <c r="G89" s="216">
        <v>8</v>
      </c>
      <c r="H89" s="216">
        <v>0</v>
      </c>
      <c r="I89" s="216">
        <v>1</v>
      </c>
      <c r="J89" s="218">
        <v>0</v>
      </c>
      <c r="K89" s="216">
        <v>2</v>
      </c>
      <c r="L89" s="216">
        <v>2</v>
      </c>
      <c r="M89" s="216">
        <v>0</v>
      </c>
      <c r="N89" s="216">
        <v>1</v>
      </c>
      <c r="O89" s="216">
        <v>2</v>
      </c>
      <c r="P89" s="216">
        <v>1</v>
      </c>
      <c r="Q89" s="220">
        <v>0</v>
      </c>
      <c r="R89" s="220">
        <v>1</v>
      </c>
      <c r="S89" s="220" t="s">
        <v>253</v>
      </c>
      <c r="T89" s="225" t="s">
        <v>154</v>
      </c>
      <c r="U89" s="211" t="s">
        <v>248</v>
      </c>
      <c r="V89" s="212">
        <v>2361.5</v>
      </c>
      <c r="W89" s="240">
        <v>0</v>
      </c>
      <c r="X89" s="212">
        <f>W89</f>
        <v>0</v>
      </c>
      <c r="Y89" s="212">
        <v>0</v>
      </c>
      <c r="Z89" s="212">
        <f t="shared" si="7"/>
        <v>0</v>
      </c>
      <c r="AA89" s="212">
        <f t="shared" si="7"/>
        <v>0</v>
      </c>
      <c r="AB89" s="215"/>
    </row>
    <row r="90" spans="1:29" s="8" customFormat="1" ht="32.25" customHeight="1">
      <c r="A90" s="11"/>
      <c r="B90" s="12"/>
      <c r="C90" s="216"/>
      <c r="D90" s="216"/>
      <c r="E90" s="216"/>
      <c r="F90" s="216"/>
      <c r="G90" s="216"/>
      <c r="H90" s="216"/>
      <c r="I90" s="216"/>
      <c r="J90" s="217"/>
      <c r="K90" s="216"/>
      <c r="L90" s="216"/>
      <c r="M90" s="216"/>
      <c r="N90" s="216"/>
      <c r="O90" s="216"/>
      <c r="P90" s="216"/>
      <c r="Q90" s="220"/>
      <c r="R90" s="220"/>
      <c r="S90" s="220"/>
      <c r="T90" s="210" t="s">
        <v>196</v>
      </c>
      <c r="U90" s="211" t="s">
        <v>248</v>
      </c>
      <c r="V90" s="213">
        <v>41.314</v>
      </c>
      <c r="W90" s="212" t="s">
        <v>260</v>
      </c>
      <c r="X90" s="212" t="s">
        <v>260</v>
      </c>
      <c r="Y90" s="212" t="s">
        <v>260</v>
      </c>
      <c r="Z90" s="212" t="s">
        <v>260</v>
      </c>
      <c r="AA90" s="224" t="s">
        <v>260</v>
      </c>
      <c r="AB90" s="213">
        <f>V90</f>
        <v>41.314</v>
      </c>
    </row>
    <row r="91" spans="1:29" s="8" customFormat="1" ht="42">
      <c r="A91" s="11"/>
      <c r="B91" s="12"/>
      <c r="C91" s="217">
        <v>6</v>
      </c>
      <c r="D91" s="217">
        <v>1</v>
      </c>
      <c r="E91" s="217">
        <v>1</v>
      </c>
      <c r="F91" s="216">
        <v>0</v>
      </c>
      <c r="G91" s="216">
        <v>8</v>
      </c>
      <c r="H91" s="216">
        <v>0</v>
      </c>
      <c r="I91" s="216">
        <v>1</v>
      </c>
      <c r="J91" s="218">
        <v>0</v>
      </c>
      <c r="K91" s="216">
        <v>2</v>
      </c>
      <c r="L91" s="216">
        <v>2</v>
      </c>
      <c r="M91" s="216">
        <v>0</v>
      </c>
      <c r="N91" s="216">
        <v>1</v>
      </c>
      <c r="O91" s="216">
        <v>2</v>
      </c>
      <c r="P91" s="216">
        <v>1</v>
      </c>
      <c r="Q91" s="220">
        <v>0</v>
      </c>
      <c r="R91" s="220">
        <v>1</v>
      </c>
      <c r="S91" s="220" t="s">
        <v>253</v>
      </c>
      <c r="T91" s="225" t="s">
        <v>155</v>
      </c>
      <c r="U91" s="211" t="s">
        <v>248</v>
      </c>
      <c r="V91" s="212">
        <v>1021.55</v>
      </c>
      <c r="W91" s="240">
        <v>0</v>
      </c>
      <c r="X91" s="212">
        <f>W91</f>
        <v>0</v>
      </c>
      <c r="Y91" s="212">
        <v>0</v>
      </c>
      <c r="Z91" s="212">
        <f>Y91</f>
        <v>0</v>
      </c>
      <c r="AA91" s="212">
        <f>Z91</f>
        <v>0</v>
      </c>
      <c r="AB91" s="215"/>
    </row>
    <row r="92" spans="1:29" s="8" customFormat="1" ht="32.25" customHeight="1">
      <c r="A92" s="11"/>
      <c r="B92" s="12"/>
      <c r="C92" s="216"/>
      <c r="D92" s="216"/>
      <c r="E92" s="216"/>
      <c r="F92" s="216"/>
      <c r="G92" s="216"/>
      <c r="H92" s="216"/>
      <c r="I92" s="216"/>
      <c r="J92" s="217"/>
      <c r="K92" s="216"/>
      <c r="L92" s="216"/>
      <c r="M92" s="216"/>
      <c r="N92" s="216"/>
      <c r="O92" s="216"/>
      <c r="P92" s="216"/>
      <c r="Q92" s="220"/>
      <c r="R92" s="220"/>
      <c r="S92" s="220"/>
      <c r="T92" s="210" t="s">
        <v>196</v>
      </c>
      <c r="U92" s="211" t="s">
        <v>248</v>
      </c>
      <c r="V92" s="213">
        <v>41.314</v>
      </c>
      <c r="W92" s="212" t="s">
        <v>260</v>
      </c>
      <c r="X92" s="212" t="s">
        <v>260</v>
      </c>
      <c r="Y92" s="212" t="s">
        <v>260</v>
      </c>
      <c r="Z92" s="212" t="s">
        <v>260</v>
      </c>
      <c r="AA92" s="224" t="s">
        <v>260</v>
      </c>
      <c r="AB92" s="213">
        <f>V92</f>
        <v>41.314</v>
      </c>
    </row>
    <row r="93" spans="1:29" s="8" customFormat="1" ht="42">
      <c r="A93" s="11"/>
      <c r="B93" s="12"/>
      <c r="C93" s="217">
        <v>6</v>
      </c>
      <c r="D93" s="217">
        <v>1</v>
      </c>
      <c r="E93" s="217">
        <v>2</v>
      </c>
      <c r="F93" s="216">
        <v>0</v>
      </c>
      <c r="G93" s="216">
        <v>8</v>
      </c>
      <c r="H93" s="216">
        <v>0</v>
      </c>
      <c r="I93" s="216">
        <v>1</v>
      </c>
      <c r="J93" s="218">
        <v>0</v>
      </c>
      <c r="K93" s="216">
        <v>2</v>
      </c>
      <c r="L93" s="216">
        <v>2</v>
      </c>
      <c r="M93" s="216">
        <v>0</v>
      </c>
      <c r="N93" s="216">
        <v>1</v>
      </c>
      <c r="O93" s="216">
        <v>2</v>
      </c>
      <c r="P93" s="216">
        <v>1</v>
      </c>
      <c r="Q93" s="220">
        <v>0</v>
      </c>
      <c r="R93" s="220">
        <v>1</v>
      </c>
      <c r="S93" s="220" t="s">
        <v>253</v>
      </c>
      <c r="T93" s="225" t="s">
        <v>156</v>
      </c>
      <c r="U93" s="211" t="s">
        <v>248</v>
      </c>
      <c r="V93" s="212">
        <v>1419.2</v>
      </c>
      <c r="W93" s="240">
        <v>0</v>
      </c>
      <c r="X93" s="212">
        <v>0</v>
      </c>
      <c r="Y93" s="212">
        <v>0</v>
      </c>
      <c r="Z93" s="212">
        <f>Y93</f>
        <v>0</v>
      </c>
      <c r="AA93" s="212">
        <f>Z93</f>
        <v>0</v>
      </c>
      <c r="AB93" s="215"/>
    </row>
    <row r="94" spans="1:29" s="8" customFormat="1" ht="32.25" customHeight="1">
      <c r="A94" s="11"/>
      <c r="B94" s="12"/>
      <c r="C94" s="216"/>
      <c r="D94" s="216"/>
      <c r="E94" s="216"/>
      <c r="F94" s="216"/>
      <c r="G94" s="216"/>
      <c r="H94" s="216"/>
      <c r="I94" s="216"/>
      <c r="J94" s="217"/>
      <c r="K94" s="216"/>
      <c r="L94" s="216"/>
      <c r="M94" s="216"/>
      <c r="N94" s="216"/>
      <c r="O94" s="216"/>
      <c r="P94" s="216"/>
      <c r="Q94" s="220"/>
      <c r="R94" s="220"/>
      <c r="S94" s="220"/>
      <c r="T94" s="210" t="s">
        <v>196</v>
      </c>
      <c r="U94" s="211" t="s">
        <v>248</v>
      </c>
      <c r="V94" s="213">
        <v>41.314</v>
      </c>
      <c r="W94" s="212" t="s">
        <v>260</v>
      </c>
      <c r="X94" s="212" t="s">
        <v>260</v>
      </c>
      <c r="Y94" s="212" t="s">
        <v>260</v>
      </c>
      <c r="Z94" s="212" t="s">
        <v>260</v>
      </c>
      <c r="AA94" s="224" t="s">
        <v>260</v>
      </c>
      <c r="AB94" s="213">
        <f>V94</f>
        <v>41.314</v>
      </c>
    </row>
    <row r="95" spans="1:29" s="8" customFormat="1" ht="42">
      <c r="A95" s="11"/>
      <c r="B95" s="12"/>
      <c r="C95" s="217">
        <v>6</v>
      </c>
      <c r="D95" s="217">
        <v>1</v>
      </c>
      <c r="E95" s="217">
        <v>3</v>
      </c>
      <c r="F95" s="216">
        <v>0</v>
      </c>
      <c r="G95" s="216">
        <v>8</v>
      </c>
      <c r="H95" s="216">
        <v>0</v>
      </c>
      <c r="I95" s="216">
        <v>1</v>
      </c>
      <c r="J95" s="218">
        <v>0</v>
      </c>
      <c r="K95" s="216">
        <v>2</v>
      </c>
      <c r="L95" s="216">
        <v>2</v>
      </c>
      <c r="M95" s="216">
        <v>0</v>
      </c>
      <c r="N95" s="216">
        <v>1</v>
      </c>
      <c r="O95" s="216">
        <v>2</v>
      </c>
      <c r="P95" s="216">
        <v>1</v>
      </c>
      <c r="Q95" s="220">
        <v>0</v>
      </c>
      <c r="R95" s="220">
        <v>1</v>
      </c>
      <c r="S95" s="220" t="s">
        <v>253</v>
      </c>
      <c r="T95" s="225" t="s">
        <v>157</v>
      </c>
      <c r="U95" s="211" t="s">
        <v>248</v>
      </c>
      <c r="V95" s="212">
        <v>970.4</v>
      </c>
      <c r="W95" s="240">
        <v>0</v>
      </c>
      <c r="X95" s="212">
        <f>W95</f>
        <v>0</v>
      </c>
      <c r="Y95" s="212">
        <v>0</v>
      </c>
      <c r="Z95" s="212">
        <f>Y95</f>
        <v>0</v>
      </c>
      <c r="AA95" s="212">
        <f>Z95</f>
        <v>0</v>
      </c>
      <c r="AB95" s="215"/>
    </row>
    <row r="96" spans="1:29" s="8" customFormat="1" ht="32.25" customHeight="1">
      <c r="A96" s="11"/>
      <c r="B96" s="12"/>
      <c r="C96" s="216"/>
      <c r="D96" s="216"/>
      <c r="E96" s="216"/>
      <c r="F96" s="216"/>
      <c r="G96" s="216"/>
      <c r="H96" s="216"/>
      <c r="I96" s="216"/>
      <c r="J96" s="217"/>
      <c r="K96" s="216"/>
      <c r="L96" s="216"/>
      <c r="M96" s="216"/>
      <c r="N96" s="216"/>
      <c r="O96" s="216"/>
      <c r="P96" s="216"/>
      <c r="Q96" s="220"/>
      <c r="R96" s="220"/>
      <c r="S96" s="220"/>
      <c r="T96" s="210" t="s">
        <v>196</v>
      </c>
      <c r="U96" s="211" t="s">
        <v>248</v>
      </c>
      <c r="V96" s="213">
        <v>41.314</v>
      </c>
      <c r="W96" s="212" t="s">
        <v>260</v>
      </c>
      <c r="X96" s="212" t="s">
        <v>260</v>
      </c>
      <c r="Y96" s="212" t="s">
        <v>260</v>
      </c>
      <c r="Z96" s="212" t="s">
        <v>260</v>
      </c>
      <c r="AA96" s="224" t="s">
        <v>260</v>
      </c>
      <c r="AB96" s="213">
        <f>V96</f>
        <v>41.314</v>
      </c>
    </row>
    <row r="97" spans="1:28" s="8" customFormat="1" ht="42">
      <c r="A97" s="11"/>
      <c r="B97" s="12"/>
      <c r="C97" s="217">
        <v>6</v>
      </c>
      <c r="D97" s="217">
        <v>1</v>
      </c>
      <c r="E97" s="217">
        <v>4</v>
      </c>
      <c r="F97" s="216">
        <v>0</v>
      </c>
      <c r="G97" s="216">
        <v>8</v>
      </c>
      <c r="H97" s="216">
        <v>0</v>
      </c>
      <c r="I97" s="216">
        <v>1</v>
      </c>
      <c r="J97" s="218">
        <v>0</v>
      </c>
      <c r="K97" s="216">
        <v>2</v>
      </c>
      <c r="L97" s="216">
        <v>2</v>
      </c>
      <c r="M97" s="216">
        <v>0</v>
      </c>
      <c r="N97" s="216">
        <v>1</v>
      </c>
      <c r="O97" s="216">
        <v>2</v>
      </c>
      <c r="P97" s="216">
        <v>1</v>
      </c>
      <c r="Q97" s="220">
        <v>0</v>
      </c>
      <c r="R97" s="220">
        <v>1</v>
      </c>
      <c r="S97" s="220" t="s">
        <v>253</v>
      </c>
      <c r="T97" s="225" t="s">
        <v>158</v>
      </c>
      <c r="U97" s="211" t="s">
        <v>248</v>
      </c>
      <c r="V97" s="212">
        <v>1651.8</v>
      </c>
      <c r="W97" s="240">
        <v>0</v>
      </c>
      <c r="X97" s="212">
        <f>W97</f>
        <v>0</v>
      </c>
      <c r="Y97" s="212">
        <v>0</v>
      </c>
      <c r="Z97" s="212">
        <f>Y97</f>
        <v>0</v>
      </c>
      <c r="AA97" s="212">
        <f>Z97</f>
        <v>0</v>
      </c>
      <c r="AB97" s="215"/>
    </row>
    <row r="98" spans="1:28" s="8" customFormat="1" ht="32.25" customHeight="1">
      <c r="A98" s="11"/>
      <c r="B98" s="12"/>
      <c r="C98" s="216"/>
      <c r="D98" s="216"/>
      <c r="E98" s="216"/>
      <c r="F98" s="216"/>
      <c r="G98" s="216"/>
      <c r="H98" s="216"/>
      <c r="I98" s="216"/>
      <c r="J98" s="217"/>
      <c r="K98" s="216"/>
      <c r="L98" s="216"/>
      <c r="M98" s="216"/>
      <c r="N98" s="216"/>
      <c r="O98" s="216"/>
      <c r="P98" s="216"/>
      <c r="Q98" s="220"/>
      <c r="R98" s="220"/>
      <c r="S98" s="220"/>
      <c r="T98" s="210" t="s">
        <v>196</v>
      </c>
      <c r="U98" s="211" t="s">
        <v>248</v>
      </c>
      <c r="V98" s="213">
        <v>41.314</v>
      </c>
      <c r="W98" s="212" t="s">
        <v>260</v>
      </c>
      <c r="X98" s="212" t="s">
        <v>260</v>
      </c>
      <c r="Y98" s="212" t="s">
        <v>260</v>
      </c>
      <c r="Z98" s="212" t="s">
        <v>260</v>
      </c>
      <c r="AA98" s="224" t="s">
        <v>260</v>
      </c>
      <c r="AB98" s="213">
        <f>V98</f>
        <v>41.314</v>
      </c>
    </row>
    <row r="99" spans="1:28" s="8" customFormat="1" ht="42">
      <c r="A99" s="11"/>
      <c r="B99" s="12"/>
      <c r="C99" s="217">
        <v>6</v>
      </c>
      <c r="D99" s="217">
        <v>1</v>
      </c>
      <c r="E99" s="217">
        <v>5</v>
      </c>
      <c r="F99" s="216">
        <v>0</v>
      </c>
      <c r="G99" s="216">
        <v>8</v>
      </c>
      <c r="H99" s="216">
        <v>0</v>
      </c>
      <c r="I99" s="216">
        <v>1</v>
      </c>
      <c r="J99" s="218">
        <v>0</v>
      </c>
      <c r="K99" s="216">
        <v>2</v>
      </c>
      <c r="L99" s="216">
        <v>2</v>
      </c>
      <c r="M99" s="216">
        <v>0</v>
      </c>
      <c r="N99" s="216">
        <v>1</v>
      </c>
      <c r="O99" s="216">
        <v>2</v>
      </c>
      <c r="P99" s="216">
        <v>1</v>
      </c>
      <c r="Q99" s="220">
        <v>0</v>
      </c>
      <c r="R99" s="220">
        <v>1</v>
      </c>
      <c r="S99" s="220" t="s">
        <v>253</v>
      </c>
      <c r="T99" s="225" t="s">
        <v>159</v>
      </c>
      <c r="U99" s="211" t="s">
        <v>248</v>
      </c>
      <c r="V99" s="212">
        <v>873.1</v>
      </c>
      <c r="W99" s="240">
        <v>0</v>
      </c>
      <c r="X99" s="212">
        <f>W99</f>
        <v>0</v>
      </c>
      <c r="Y99" s="212">
        <v>0</v>
      </c>
      <c r="Z99" s="212">
        <f>Y99</f>
        <v>0</v>
      </c>
      <c r="AA99" s="212">
        <f>Z99</f>
        <v>0</v>
      </c>
      <c r="AB99" s="215"/>
    </row>
    <row r="100" spans="1:28" s="8" customFormat="1" ht="32.25" customHeight="1">
      <c r="A100" s="11"/>
      <c r="B100" s="12"/>
      <c r="C100" s="216"/>
      <c r="D100" s="216"/>
      <c r="E100" s="216"/>
      <c r="F100" s="216"/>
      <c r="G100" s="216"/>
      <c r="H100" s="216"/>
      <c r="I100" s="216"/>
      <c r="J100" s="217"/>
      <c r="K100" s="216"/>
      <c r="L100" s="216"/>
      <c r="M100" s="216"/>
      <c r="N100" s="216"/>
      <c r="O100" s="216"/>
      <c r="P100" s="216"/>
      <c r="Q100" s="220"/>
      <c r="R100" s="220"/>
      <c r="S100" s="220"/>
      <c r="T100" s="210" t="s">
        <v>196</v>
      </c>
      <c r="U100" s="211" t="s">
        <v>248</v>
      </c>
      <c r="V100" s="213">
        <v>41.314</v>
      </c>
      <c r="W100" s="212" t="s">
        <v>260</v>
      </c>
      <c r="X100" s="212" t="s">
        <v>260</v>
      </c>
      <c r="Y100" s="212" t="s">
        <v>260</v>
      </c>
      <c r="Z100" s="212" t="s">
        <v>260</v>
      </c>
      <c r="AA100" s="224" t="s">
        <v>260</v>
      </c>
      <c r="AB100" s="213">
        <f>V100</f>
        <v>41.314</v>
      </c>
    </row>
    <row r="101" spans="1:28" s="8" customFormat="1" ht="42">
      <c r="A101" s="11"/>
      <c r="B101" s="12"/>
      <c r="C101" s="217">
        <v>6</v>
      </c>
      <c r="D101" s="217">
        <v>1</v>
      </c>
      <c r="E101" s="217">
        <v>6</v>
      </c>
      <c r="F101" s="216">
        <v>0</v>
      </c>
      <c r="G101" s="216">
        <v>8</v>
      </c>
      <c r="H101" s="216">
        <v>0</v>
      </c>
      <c r="I101" s="216">
        <v>1</v>
      </c>
      <c r="J101" s="218">
        <v>0</v>
      </c>
      <c r="K101" s="216">
        <v>2</v>
      </c>
      <c r="L101" s="216">
        <v>2</v>
      </c>
      <c r="M101" s="216">
        <v>0</v>
      </c>
      <c r="N101" s="216">
        <v>1</v>
      </c>
      <c r="O101" s="216">
        <v>2</v>
      </c>
      <c r="P101" s="216">
        <v>1</v>
      </c>
      <c r="Q101" s="220">
        <v>0</v>
      </c>
      <c r="R101" s="220">
        <v>1</v>
      </c>
      <c r="S101" s="220" t="s">
        <v>253</v>
      </c>
      <c r="T101" s="225" t="s">
        <v>160</v>
      </c>
      <c r="U101" s="211" t="s">
        <v>248</v>
      </c>
      <c r="V101" s="212">
        <v>982.2</v>
      </c>
      <c r="W101" s="240">
        <v>0</v>
      </c>
      <c r="X101" s="212">
        <f>W101</f>
        <v>0</v>
      </c>
      <c r="Y101" s="212">
        <v>0</v>
      </c>
      <c r="Z101" s="212">
        <f>Y101</f>
        <v>0</v>
      </c>
      <c r="AA101" s="212">
        <f>Z101</f>
        <v>0</v>
      </c>
      <c r="AB101" s="215"/>
    </row>
    <row r="102" spans="1:28" s="8" customFormat="1" ht="32.25" customHeight="1">
      <c r="A102" s="11"/>
      <c r="B102" s="12"/>
      <c r="C102" s="216"/>
      <c r="D102" s="216"/>
      <c r="E102" s="216"/>
      <c r="F102" s="216"/>
      <c r="G102" s="216"/>
      <c r="H102" s="216"/>
      <c r="I102" s="216"/>
      <c r="J102" s="217"/>
      <c r="K102" s="216"/>
      <c r="L102" s="216"/>
      <c r="M102" s="216"/>
      <c r="N102" s="216"/>
      <c r="O102" s="216"/>
      <c r="P102" s="216"/>
      <c r="Q102" s="220"/>
      <c r="R102" s="220"/>
      <c r="S102" s="220"/>
      <c r="T102" s="210" t="s">
        <v>196</v>
      </c>
      <c r="U102" s="211" t="s">
        <v>248</v>
      </c>
      <c r="V102" s="213">
        <v>41.314</v>
      </c>
      <c r="W102" s="212" t="s">
        <v>260</v>
      </c>
      <c r="X102" s="212" t="s">
        <v>260</v>
      </c>
      <c r="Y102" s="212" t="s">
        <v>260</v>
      </c>
      <c r="Z102" s="212" t="s">
        <v>260</v>
      </c>
      <c r="AA102" s="224" t="s">
        <v>260</v>
      </c>
      <c r="AB102" s="213">
        <f>V102</f>
        <v>41.314</v>
      </c>
    </row>
    <row r="103" spans="1:28" s="8" customFormat="1" ht="42">
      <c r="A103" s="11"/>
      <c r="B103" s="12"/>
      <c r="C103" s="217">
        <v>7</v>
      </c>
      <c r="D103" s="217">
        <v>5</v>
      </c>
      <c r="E103" s="217">
        <v>6</v>
      </c>
      <c r="F103" s="216">
        <v>0</v>
      </c>
      <c r="G103" s="216">
        <v>8</v>
      </c>
      <c r="H103" s="216">
        <v>0</v>
      </c>
      <c r="I103" s="216">
        <v>1</v>
      </c>
      <c r="J103" s="218">
        <v>0</v>
      </c>
      <c r="K103" s="216">
        <v>2</v>
      </c>
      <c r="L103" s="216">
        <v>2</v>
      </c>
      <c r="M103" s="216">
        <v>0</v>
      </c>
      <c r="N103" s="216">
        <v>1</v>
      </c>
      <c r="O103" s="216">
        <v>2</v>
      </c>
      <c r="P103" s="216">
        <v>1</v>
      </c>
      <c r="Q103" s="220">
        <v>0</v>
      </c>
      <c r="R103" s="220">
        <v>1</v>
      </c>
      <c r="S103" s="220" t="s">
        <v>253</v>
      </c>
      <c r="T103" s="225" t="s">
        <v>161</v>
      </c>
      <c r="U103" s="211" t="s">
        <v>248</v>
      </c>
      <c r="V103" s="212">
        <v>2241.1</v>
      </c>
      <c r="W103" s="240">
        <v>0</v>
      </c>
      <c r="X103" s="212">
        <v>0</v>
      </c>
      <c r="Y103" s="212">
        <v>0</v>
      </c>
      <c r="Z103" s="212">
        <f>Y103</f>
        <v>0</v>
      </c>
      <c r="AA103" s="212">
        <f>Z103</f>
        <v>0</v>
      </c>
      <c r="AB103" s="215"/>
    </row>
    <row r="104" spans="1:28" s="8" customFormat="1" ht="32.25" customHeight="1">
      <c r="A104" s="11"/>
      <c r="B104" s="12"/>
      <c r="C104" s="216"/>
      <c r="D104" s="216"/>
      <c r="E104" s="216"/>
      <c r="F104" s="216"/>
      <c r="G104" s="216"/>
      <c r="H104" s="216"/>
      <c r="I104" s="216"/>
      <c r="J104" s="217"/>
      <c r="K104" s="216"/>
      <c r="L104" s="216"/>
      <c r="M104" s="216"/>
      <c r="N104" s="216"/>
      <c r="O104" s="216"/>
      <c r="P104" s="216"/>
      <c r="Q104" s="220"/>
      <c r="R104" s="220"/>
      <c r="S104" s="220"/>
      <c r="T104" s="210" t="s">
        <v>196</v>
      </c>
      <c r="U104" s="211" t="s">
        <v>248</v>
      </c>
      <c r="V104" s="213">
        <v>41.314</v>
      </c>
      <c r="W104" s="212" t="s">
        <v>260</v>
      </c>
      <c r="X104" s="212" t="s">
        <v>260</v>
      </c>
      <c r="Y104" s="212" t="s">
        <v>260</v>
      </c>
      <c r="Z104" s="212" t="s">
        <v>260</v>
      </c>
      <c r="AA104" s="224" t="s">
        <v>260</v>
      </c>
      <c r="AB104" s="213">
        <f>V104</f>
        <v>41.314</v>
      </c>
    </row>
    <row r="105" spans="1:28" s="260" customFormat="1" ht="31.75" customHeight="1">
      <c r="A105" s="271"/>
      <c r="B105" s="271"/>
      <c r="C105" s="267">
        <v>6</v>
      </c>
      <c r="D105" s="267">
        <v>5</v>
      </c>
      <c r="E105" s="267">
        <v>6</v>
      </c>
      <c r="F105" s="272">
        <v>0</v>
      </c>
      <c r="G105" s="272">
        <v>8</v>
      </c>
      <c r="H105" s="272">
        <v>0</v>
      </c>
      <c r="I105" s="272">
        <v>1</v>
      </c>
      <c r="J105" s="269">
        <v>0</v>
      </c>
      <c r="K105" s="267">
        <v>2</v>
      </c>
      <c r="L105" s="267">
        <v>2</v>
      </c>
      <c r="M105" s="267">
        <v>0</v>
      </c>
      <c r="N105" s="267">
        <v>1</v>
      </c>
      <c r="O105" s="272" t="s">
        <v>286</v>
      </c>
      <c r="P105" s="272">
        <v>0</v>
      </c>
      <c r="Q105" s="273">
        <v>6</v>
      </c>
      <c r="R105" s="273">
        <v>8</v>
      </c>
      <c r="S105" s="273" t="s">
        <v>253</v>
      </c>
      <c r="T105" s="268" t="s">
        <v>172</v>
      </c>
      <c r="U105" s="258" t="s">
        <v>248</v>
      </c>
      <c r="V105" s="245">
        <v>402.6</v>
      </c>
      <c r="W105" s="248">
        <v>382.31</v>
      </c>
      <c r="X105" s="245">
        <f>W105</f>
        <v>382.31</v>
      </c>
      <c r="Y105" s="245">
        <f>X105</f>
        <v>382.31</v>
      </c>
      <c r="Z105" s="245">
        <v>0</v>
      </c>
      <c r="AA105" s="245">
        <v>0</v>
      </c>
      <c r="AB105" s="261"/>
    </row>
    <row r="106" spans="1:28" s="260" customFormat="1" ht="32.25" customHeight="1">
      <c r="A106" s="254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7"/>
      <c r="R106" s="257"/>
      <c r="S106" s="257"/>
      <c r="T106" s="268" t="s">
        <v>29</v>
      </c>
      <c r="U106" s="258" t="s">
        <v>173</v>
      </c>
      <c r="V106" s="261">
        <v>41314.400000000001</v>
      </c>
      <c r="W106" s="261">
        <v>41141.9</v>
      </c>
      <c r="X106" s="261">
        <f>W106</f>
        <v>41141.9</v>
      </c>
      <c r="Y106" s="261">
        <f>X106</f>
        <v>41141.9</v>
      </c>
      <c r="Z106" s="245" t="s">
        <v>260</v>
      </c>
      <c r="AA106" s="251" t="s">
        <v>260</v>
      </c>
      <c r="AB106" s="261">
        <f>V106</f>
        <v>41314.400000000001</v>
      </c>
    </row>
    <row r="107" spans="1:28" s="161" customFormat="1" ht="31.75" hidden="1" customHeight="1">
      <c r="A107" s="234"/>
      <c r="B107" s="234"/>
      <c r="C107" s="217">
        <v>7</v>
      </c>
      <c r="D107" s="217">
        <v>5</v>
      </c>
      <c r="E107" s="217">
        <v>6</v>
      </c>
      <c r="F107" s="226">
        <v>0</v>
      </c>
      <c r="G107" s="226">
        <v>8</v>
      </c>
      <c r="H107" s="226">
        <v>0</v>
      </c>
      <c r="I107" s="226">
        <v>1</v>
      </c>
      <c r="J107" s="218">
        <v>0</v>
      </c>
      <c r="K107" s="217">
        <v>2</v>
      </c>
      <c r="L107" s="217">
        <v>2</v>
      </c>
      <c r="M107" s="217">
        <v>0</v>
      </c>
      <c r="N107" s="217">
        <v>1</v>
      </c>
      <c r="O107" s="226" t="s">
        <v>286</v>
      </c>
      <c r="P107" s="226">
        <v>0</v>
      </c>
      <c r="Q107" s="233">
        <v>6</v>
      </c>
      <c r="R107" s="233">
        <v>8</v>
      </c>
      <c r="S107" s="233" t="s">
        <v>253</v>
      </c>
      <c r="T107" s="222" t="s">
        <v>174</v>
      </c>
      <c r="U107" s="211" t="s">
        <v>248</v>
      </c>
      <c r="V107" s="245">
        <v>0</v>
      </c>
      <c r="W107" s="212">
        <f>V107</f>
        <v>0</v>
      </c>
      <c r="X107" s="212">
        <f>W107</f>
        <v>0</v>
      </c>
      <c r="Y107" s="212">
        <v>0</v>
      </c>
      <c r="Z107" s="212">
        <v>0</v>
      </c>
      <c r="AA107" s="212">
        <v>0</v>
      </c>
      <c r="AB107" s="213"/>
    </row>
    <row r="108" spans="1:28" s="161" customFormat="1" ht="32.25" hidden="1" customHeight="1">
      <c r="A108" s="38"/>
      <c r="B108" s="39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20"/>
      <c r="R108" s="220"/>
      <c r="S108" s="220"/>
      <c r="T108" s="222" t="s">
        <v>29</v>
      </c>
      <c r="U108" s="211" t="s">
        <v>173</v>
      </c>
      <c r="V108" s="261" t="s">
        <v>260</v>
      </c>
      <c r="W108" s="213" t="s">
        <v>260</v>
      </c>
      <c r="X108" s="213" t="s">
        <v>260</v>
      </c>
      <c r="Y108" s="213" t="s">
        <v>260</v>
      </c>
      <c r="Z108" s="213" t="s">
        <v>260</v>
      </c>
      <c r="AA108" s="213" t="s">
        <v>260</v>
      </c>
      <c r="AB108" s="213" t="str">
        <f>V108</f>
        <v>-</v>
      </c>
    </row>
    <row r="109" spans="1:28" s="8" customFormat="1" ht="32.25" customHeight="1">
      <c r="A109" s="128"/>
      <c r="B109" s="128"/>
      <c r="C109" s="52">
        <v>6</v>
      </c>
      <c r="D109" s="52">
        <v>5</v>
      </c>
      <c r="E109" s="52">
        <v>6</v>
      </c>
      <c r="F109" s="124">
        <v>0</v>
      </c>
      <c r="G109" s="124">
        <v>8</v>
      </c>
      <c r="H109" s="124">
        <v>0</v>
      </c>
      <c r="I109" s="124">
        <v>1</v>
      </c>
      <c r="J109" s="159">
        <v>0</v>
      </c>
      <c r="K109" s="52">
        <v>2</v>
      </c>
      <c r="L109" s="52">
        <v>2</v>
      </c>
      <c r="M109" s="52">
        <v>0</v>
      </c>
      <c r="N109" s="52">
        <v>1</v>
      </c>
      <c r="O109" s="52">
        <v>1</v>
      </c>
      <c r="P109" s="52">
        <v>0</v>
      </c>
      <c r="Q109" s="70">
        <v>6</v>
      </c>
      <c r="R109" s="70">
        <v>8</v>
      </c>
      <c r="S109" s="45">
        <v>0</v>
      </c>
      <c r="T109" s="89" t="s">
        <v>175</v>
      </c>
      <c r="U109" s="85" t="s">
        <v>248</v>
      </c>
      <c r="V109" s="245">
        <v>34434.400000000001</v>
      </c>
      <c r="W109" s="248">
        <v>37848.39</v>
      </c>
      <c r="X109" s="134">
        <f>W109</f>
        <v>37848.39</v>
      </c>
      <c r="Y109" s="134">
        <f>X109</f>
        <v>37848.39</v>
      </c>
      <c r="Z109" s="134">
        <v>0</v>
      </c>
      <c r="AA109" s="134">
        <v>0</v>
      </c>
      <c r="AB109" s="86"/>
    </row>
    <row r="110" spans="1:28" s="8" customFormat="1" ht="32.25" customHeight="1">
      <c r="A110" s="11"/>
      <c r="B110" s="12"/>
      <c r="C110" s="3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4"/>
      <c r="P110" s="34"/>
      <c r="Q110" s="35"/>
      <c r="R110" s="35"/>
      <c r="S110" s="35"/>
      <c r="T110" s="89" t="s">
        <v>30</v>
      </c>
      <c r="U110" s="85" t="s">
        <v>173</v>
      </c>
      <c r="V110" s="261">
        <v>41314.400000000001</v>
      </c>
      <c r="W110" s="261">
        <v>41141.9</v>
      </c>
      <c r="X110" s="261">
        <f>W110</f>
        <v>41141.9</v>
      </c>
      <c r="Y110" s="261">
        <f>X110</f>
        <v>41141.9</v>
      </c>
      <c r="Z110" s="134" t="s">
        <v>260</v>
      </c>
      <c r="AA110" s="63" t="s">
        <v>260</v>
      </c>
      <c r="AB110" s="86">
        <f>V110</f>
        <v>41314.400000000001</v>
      </c>
    </row>
    <row r="111" spans="1:28" s="8" customFormat="1" ht="32.25" customHeight="1">
      <c r="A111" s="128"/>
      <c r="B111" s="128"/>
      <c r="C111" s="217">
        <v>6</v>
      </c>
      <c r="D111" s="217">
        <v>0</v>
      </c>
      <c r="E111" s="217">
        <v>1</v>
      </c>
      <c r="F111" s="217">
        <v>0</v>
      </c>
      <c r="G111" s="217">
        <v>8</v>
      </c>
      <c r="H111" s="217">
        <v>0</v>
      </c>
      <c r="I111" s="217">
        <v>1</v>
      </c>
      <c r="J111" s="217">
        <v>0</v>
      </c>
      <c r="K111" s="217">
        <v>2</v>
      </c>
      <c r="L111" s="217">
        <v>2</v>
      </c>
      <c r="M111" s="217">
        <v>0</v>
      </c>
      <c r="N111" s="217">
        <v>1</v>
      </c>
      <c r="O111" s="217">
        <v>1</v>
      </c>
      <c r="P111" s="217">
        <v>0</v>
      </c>
      <c r="Q111" s="217">
        <v>6</v>
      </c>
      <c r="R111" s="217">
        <v>8</v>
      </c>
      <c r="S111" s="217">
        <v>0</v>
      </c>
      <c r="T111" s="89" t="s">
        <v>306</v>
      </c>
      <c r="U111" s="85" t="s">
        <v>248</v>
      </c>
      <c r="V111" s="245">
        <v>4210</v>
      </c>
      <c r="W111" s="238">
        <v>0</v>
      </c>
      <c r="X111" s="134">
        <f>W111</f>
        <v>0</v>
      </c>
      <c r="Y111" s="134">
        <v>0</v>
      </c>
      <c r="Z111" s="134">
        <f>Y111</f>
        <v>0</v>
      </c>
      <c r="AA111" s="134">
        <f>Z111</f>
        <v>0</v>
      </c>
      <c r="AB111" s="174"/>
    </row>
    <row r="112" spans="1:28" s="8" customFormat="1" ht="32.25" customHeight="1">
      <c r="A112" s="11"/>
      <c r="B112" s="12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20"/>
      <c r="R112" s="220"/>
      <c r="S112" s="220"/>
      <c r="T112" s="222" t="s">
        <v>30</v>
      </c>
      <c r="U112" s="211" t="s">
        <v>173</v>
      </c>
      <c r="V112" s="213">
        <v>41314.400000000001</v>
      </c>
      <c r="W112" s="213" t="s">
        <v>260</v>
      </c>
      <c r="X112" s="213" t="s">
        <v>260</v>
      </c>
      <c r="Y112" s="213" t="s">
        <v>260</v>
      </c>
      <c r="Z112" s="213" t="s">
        <v>260</v>
      </c>
      <c r="AA112" s="213" t="s">
        <v>260</v>
      </c>
      <c r="AB112" s="213">
        <f>V112</f>
        <v>41314.400000000001</v>
      </c>
    </row>
    <row r="113" spans="1:28" s="8" customFormat="1" ht="29.4" customHeight="1">
      <c r="A113" s="11"/>
      <c r="B113" s="12"/>
      <c r="C113" s="34">
        <v>6</v>
      </c>
      <c r="D113" s="34">
        <v>5</v>
      </c>
      <c r="E113" s="34">
        <v>6</v>
      </c>
      <c r="F113" s="34">
        <v>0</v>
      </c>
      <c r="G113" s="34">
        <v>8</v>
      </c>
      <c r="H113" s="34">
        <v>0</v>
      </c>
      <c r="I113" s="34">
        <v>1</v>
      </c>
      <c r="J113" s="159">
        <v>0</v>
      </c>
      <c r="K113" s="34">
        <v>2</v>
      </c>
      <c r="L113" s="34">
        <v>2</v>
      </c>
      <c r="M113" s="34">
        <v>0</v>
      </c>
      <c r="N113" s="157">
        <v>1</v>
      </c>
      <c r="O113" s="34">
        <v>2</v>
      </c>
      <c r="P113" s="40">
        <v>1</v>
      </c>
      <c r="Q113" s="41">
        <v>0</v>
      </c>
      <c r="R113" s="41">
        <v>5</v>
      </c>
      <c r="S113" s="41" t="s">
        <v>253</v>
      </c>
      <c r="T113" s="9" t="s">
        <v>34</v>
      </c>
      <c r="U113" s="207" t="s">
        <v>248</v>
      </c>
      <c r="V113" s="245">
        <v>9593.7999999999993</v>
      </c>
      <c r="W113" s="248">
        <v>14335.1</v>
      </c>
      <c r="X113" s="134">
        <v>13477.2</v>
      </c>
      <c r="Y113" s="134">
        <v>13477.2</v>
      </c>
      <c r="Z113" s="134">
        <f t="shared" ref="Y113:AA114" si="8">Y113</f>
        <v>13477.2</v>
      </c>
      <c r="AA113" s="134">
        <f t="shared" si="8"/>
        <v>13477.2</v>
      </c>
      <c r="AB113" s="174"/>
    </row>
    <row r="114" spans="1:28" s="8" customFormat="1" ht="33" customHeight="1">
      <c r="A114" s="11"/>
      <c r="B114" s="12"/>
      <c r="C114" s="34"/>
      <c r="D114" s="34"/>
      <c r="E114" s="34"/>
      <c r="F114" s="34"/>
      <c r="G114" s="34"/>
      <c r="H114" s="34"/>
      <c r="I114" s="34"/>
      <c r="J114" s="52"/>
      <c r="K114" s="34"/>
      <c r="L114" s="34"/>
      <c r="M114" s="34"/>
      <c r="N114" s="34"/>
      <c r="O114" s="34"/>
      <c r="P114" s="40"/>
      <c r="Q114" s="41"/>
      <c r="R114" s="41"/>
      <c r="S114" s="41"/>
      <c r="T114" s="123" t="s">
        <v>213</v>
      </c>
      <c r="U114" s="85" t="s">
        <v>262</v>
      </c>
      <c r="V114" s="64">
        <v>1</v>
      </c>
      <c r="W114" s="145">
        <v>1</v>
      </c>
      <c r="X114" s="64">
        <v>1</v>
      </c>
      <c r="Y114" s="64">
        <f t="shared" si="8"/>
        <v>1</v>
      </c>
      <c r="Z114" s="64">
        <f t="shared" si="8"/>
        <v>1</v>
      </c>
      <c r="AA114" s="64">
        <f>Z114</f>
        <v>1</v>
      </c>
      <c r="AB114" s="64">
        <v>1</v>
      </c>
    </row>
    <row r="115" spans="1:28" s="8" customFormat="1" ht="32.25" hidden="1" customHeight="1">
      <c r="A115" s="11"/>
      <c r="B115" s="12"/>
      <c r="C115" s="34">
        <v>6</v>
      </c>
      <c r="D115" s="40">
        <v>5</v>
      </c>
      <c r="E115" s="216">
        <v>6</v>
      </c>
      <c r="F115" s="217">
        <v>0</v>
      </c>
      <c r="G115" s="217">
        <v>8</v>
      </c>
      <c r="H115" s="217">
        <v>0</v>
      </c>
      <c r="I115" s="217">
        <v>1</v>
      </c>
      <c r="J115" s="218">
        <v>0</v>
      </c>
      <c r="K115" s="216">
        <v>2</v>
      </c>
      <c r="L115" s="216">
        <v>2</v>
      </c>
      <c r="M115" s="216">
        <v>0</v>
      </c>
      <c r="N115" s="219">
        <v>2</v>
      </c>
      <c r="O115" s="216">
        <v>2</v>
      </c>
      <c r="P115" s="216">
        <v>1</v>
      </c>
      <c r="Q115" s="220">
        <v>0</v>
      </c>
      <c r="R115" s="220">
        <v>9</v>
      </c>
      <c r="S115" s="220" t="s">
        <v>253</v>
      </c>
      <c r="T115" s="210" t="s">
        <v>35</v>
      </c>
      <c r="U115" s="211" t="s">
        <v>248</v>
      </c>
      <c r="V115" s="212">
        <v>0</v>
      </c>
      <c r="W115" s="214">
        <v>0</v>
      </c>
      <c r="X115" s="212">
        <v>0</v>
      </c>
      <c r="Y115" s="212">
        <v>0</v>
      </c>
      <c r="Z115" s="212">
        <v>0</v>
      </c>
      <c r="AA115" s="212">
        <v>0</v>
      </c>
      <c r="AB115" s="215"/>
    </row>
    <row r="116" spans="1:28" s="8" customFormat="1" ht="31.5" hidden="1" customHeight="1">
      <c r="A116" s="11"/>
      <c r="B116" s="12"/>
      <c r="C116" s="34"/>
      <c r="D116" s="40"/>
      <c r="E116" s="40"/>
      <c r="F116" s="40"/>
      <c r="G116" s="40"/>
      <c r="H116" s="40"/>
      <c r="I116" s="40"/>
      <c r="J116" s="52"/>
      <c r="K116" s="40"/>
      <c r="L116" s="40"/>
      <c r="M116" s="40"/>
      <c r="N116" s="40"/>
      <c r="O116" s="34"/>
      <c r="P116" s="34"/>
      <c r="Q116" s="35"/>
      <c r="R116" s="35"/>
      <c r="S116" s="35"/>
      <c r="T116" s="9" t="s">
        <v>280</v>
      </c>
      <c r="U116" s="207" t="s">
        <v>237</v>
      </c>
      <c r="V116" s="126">
        <v>5</v>
      </c>
      <c r="W116" s="64" t="s">
        <v>260</v>
      </c>
      <c r="X116" s="134" t="s">
        <v>260</v>
      </c>
      <c r="Y116" s="126" t="s">
        <v>260</v>
      </c>
      <c r="Z116" s="134" t="s">
        <v>260</v>
      </c>
      <c r="AA116" s="134" t="s">
        <v>260</v>
      </c>
      <c r="AB116" s="178">
        <v>5</v>
      </c>
    </row>
    <row r="117" spans="1:28" s="8" customFormat="1" ht="43.25" customHeight="1">
      <c r="A117" s="11"/>
      <c r="B117" s="12"/>
      <c r="C117" s="216">
        <v>6</v>
      </c>
      <c r="D117" s="216">
        <v>1</v>
      </c>
      <c r="E117" s="216">
        <v>0</v>
      </c>
      <c r="F117" s="216">
        <v>0</v>
      </c>
      <c r="G117" s="216">
        <v>8</v>
      </c>
      <c r="H117" s="216">
        <v>0</v>
      </c>
      <c r="I117" s="216">
        <v>1</v>
      </c>
      <c r="J117" s="218">
        <v>0</v>
      </c>
      <c r="K117" s="216">
        <v>2</v>
      </c>
      <c r="L117" s="216">
        <v>2</v>
      </c>
      <c r="M117" s="216">
        <v>0</v>
      </c>
      <c r="N117" s="219">
        <v>1</v>
      </c>
      <c r="O117" s="216">
        <v>2</v>
      </c>
      <c r="P117" s="216">
        <v>1</v>
      </c>
      <c r="Q117" s="220">
        <v>0</v>
      </c>
      <c r="R117" s="220">
        <v>5</v>
      </c>
      <c r="S117" s="220" t="s">
        <v>253</v>
      </c>
      <c r="T117" s="210" t="s">
        <v>162</v>
      </c>
      <c r="U117" s="211" t="s">
        <v>248</v>
      </c>
      <c r="V117" s="212">
        <v>608</v>
      </c>
      <c r="W117" s="240">
        <v>0</v>
      </c>
      <c r="X117" s="212">
        <f>W117</f>
        <v>0</v>
      </c>
      <c r="Y117" s="212">
        <v>0</v>
      </c>
      <c r="Z117" s="212">
        <f>Y117</f>
        <v>0</v>
      </c>
      <c r="AA117" s="212">
        <f>Z117</f>
        <v>0</v>
      </c>
      <c r="AB117" s="215"/>
    </row>
    <row r="118" spans="1:28" s="8" customFormat="1" ht="33" customHeight="1">
      <c r="A118" s="11"/>
      <c r="B118" s="12"/>
      <c r="C118" s="216"/>
      <c r="D118" s="216"/>
      <c r="E118" s="216"/>
      <c r="F118" s="216"/>
      <c r="G118" s="216"/>
      <c r="H118" s="216"/>
      <c r="I118" s="216"/>
      <c r="J118" s="217"/>
      <c r="K118" s="216"/>
      <c r="L118" s="216"/>
      <c r="M118" s="216"/>
      <c r="N118" s="216"/>
      <c r="O118" s="216"/>
      <c r="P118" s="216"/>
      <c r="Q118" s="220"/>
      <c r="R118" s="220"/>
      <c r="S118" s="220"/>
      <c r="T118" s="227" t="s">
        <v>213</v>
      </c>
      <c r="U118" s="211" t="s">
        <v>262</v>
      </c>
      <c r="V118" s="228">
        <v>1</v>
      </c>
      <c r="W118" s="212" t="s">
        <v>260</v>
      </c>
      <c r="X118" s="212" t="s">
        <v>260</v>
      </c>
      <c r="Y118" s="212" t="s">
        <v>260</v>
      </c>
      <c r="Z118" s="212" t="s">
        <v>260</v>
      </c>
      <c r="AA118" s="224" t="s">
        <v>260</v>
      </c>
      <c r="AB118" s="229">
        <v>1</v>
      </c>
    </row>
    <row r="119" spans="1:28" s="8" customFormat="1" ht="43.25" customHeight="1">
      <c r="A119" s="11"/>
      <c r="B119" s="12"/>
      <c r="C119" s="216">
        <v>6</v>
      </c>
      <c r="D119" s="216">
        <v>1</v>
      </c>
      <c r="E119" s="216">
        <v>1</v>
      </c>
      <c r="F119" s="216">
        <v>0</v>
      </c>
      <c r="G119" s="216">
        <v>8</v>
      </c>
      <c r="H119" s="216">
        <v>0</v>
      </c>
      <c r="I119" s="216">
        <v>1</v>
      </c>
      <c r="J119" s="218">
        <v>0</v>
      </c>
      <c r="K119" s="216">
        <v>2</v>
      </c>
      <c r="L119" s="216">
        <v>2</v>
      </c>
      <c r="M119" s="216">
        <v>0</v>
      </c>
      <c r="N119" s="219">
        <v>1</v>
      </c>
      <c r="O119" s="216">
        <v>2</v>
      </c>
      <c r="P119" s="216">
        <v>1</v>
      </c>
      <c r="Q119" s="220">
        <v>0</v>
      </c>
      <c r="R119" s="220">
        <v>5</v>
      </c>
      <c r="S119" s="220" t="s">
        <v>253</v>
      </c>
      <c r="T119" s="210" t="s">
        <v>163</v>
      </c>
      <c r="U119" s="211" t="s">
        <v>248</v>
      </c>
      <c r="V119" s="212">
        <v>162.6</v>
      </c>
      <c r="W119" s="240">
        <v>0</v>
      </c>
      <c r="X119" s="212">
        <f>W119</f>
        <v>0</v>
      </c>
      <c r="Y119" s="212">
        <v>0</v>
      </c>
      <c r="Z119" s="212">
        <f>Y119</f>
        <v>0</v>
      </c>
      <c r="AA119" s="212">
        <f>Z119</f>
        <v>0</v>
      </c>
      <c r="AB119" s="215"/>
    </row>
    <row r="120" spans="1:28" s="8" customFormat="1" ht="33" customHeight="1">
      <c r="A120" s="11"/>
      <c r="B120" s="12"/>
      <c r="C120" s="216"/>
      <c r="D120" s="216"/>
      <c r="E120" s="216"/>
      <c r="F120" s="216"/>
      <c r="G120" s="216"/>
      <c r="H120" s="216"/>
      <c r="I120" s="216"/>
      <c r="J120" s="217"/>
      <c r="K120" s="216"/>
      <c r="L120" s="216"/>
      <c r="M120" s="216"/>
      <c r="N120" s="216"/>
      <c r="O120" s="216"/>
      <c r="P120" s="216"/>
      <c r="Q120" s="220"/>
      <c r="R120" s="220"/>
      <c r="S120" s="220"/>
      <c r="T120" s="227" t="s">
        <v>213</v>
      </c>
      <c r="U120" s="211" t="s">
        <v>262</v>
      </c>
      <c r="V120" s="228">
        <v>1</v>
      </c>
      <c r="W120" s="212" t="s">
        <v>260</v>
      </c>
      <c r="X120" s="212" t="s">
        <v>260</v>
      </c>
      <c r="Y120" s="212" t="s">
        <v>260</v>
      </c>
      <c r="Z120" s="212" t="s">
        <v>260</v>
      </c>
      <c r="AA120" s="224" t="s">
        <v>260</v>
      </c>
      <c r="AB120" s="229">
        <v>1</v>
      </c>
    </row>
    <row r="121" spans="1:28" s="8" customFormat="1" ht="43.25" customHeight="1">
      <c r="A121" s="11"/>
      <c r="B121" s="12"/>
      <c r="C121" s="216">
        <v>6</v>
      </c>
      <c r="D121" s="216">
        <v>1</v>
      </c>
      <c r="E121" s="216">
        <v>2</v>
      </c>
      <c r="F121" s="216">
        <v>0</v>
      </c>
      <c r="G121" s="216">
        <v>8</v>
      </c>
      <c r="H121" s="216">
        <v>0</v>
      </c>
      <c r="I121" s="216">
        <v>1</v>
      </c>
      <c r="J121" s="218">
        <v>0</v>
      </c>
      <c r="K121" s="216">
        <v>2</v>
      </c>
      <c r="L121" s="216">
        <v>2</v>
      </c>
      <c r="M121" s="216">
        <v>0</v>
      </c>
      <c r="N121" s="219">
        <v>1</v>
      </c>
      <c r="O121" s="216">
        <v>2</v>
      </c>
      <c r="P121" s="216">
        <v>1</v>
      </c>
      <c r="Q121" s="220">
        <v>0</v>
      </c>
      <c r="R121" s="220">
        <v>5</v>
      </c>
      <c r="S121" s="220" t="s">
        <v>253</v>
      </c>
      <c r="T121" s="210" t="s">
        <v>164</v>
      </c>
      <c r="U121" s="211" t="s">
        <v>248</v>
      </c>
      <c r="V121" s="212">
        <v>611.29999999999995</v>
      </c>
      <c r="W121" s="240">
        <v>0</v>
      </c>
      <c r="X121" s="212">
        <f>W121</f>
        <v>0</v>
      </c>
      <c r="Y121" s="212">
        <v>0</v>
      </c>
      <c r="Z121" s="212">
        <f>Y121</f>
        <v>0</v>
      </c>
      <c r="AA121" s="212">
        <f>Z121</f>
        <v>0</v>
      </c>
      <c r="AB121" s="215"/>
    </row>
    <row r="122" spans="1:28" s="8" customFormat="1" ht="33" customHeight="1">
      <c r="A122" s="11"/>
      <c r="B122" s="12"/>
      <c r="C122" s="216"/>
      <c r="D122" s="216"/>
      <c r="E122" s="216"/>
      <c r="F122" s="216"/>
      <c r="G122" s="216"/>
      <c r="H122" s="216"/>
      <c r="I122" s="216"/>
      <c r="J122" s="217"/>
      <c r="K122" s="216"/>
      <c r="L122" s="216"/>
      <c r="M122" s="216"/>
      <c r="N122" s="216"/>
      <c r="O122" s="216"/>
      <c r="P122" s="216"/>
      <c r="Q122" s="220"/>
      <c r="R122" s="220"/>
      <c r="S122" s="220"/>
      <c r="T122" s="227" t="s">
        <v>213</v>
      </c>
      <c r="U122" s="211" t="s">
        <v>262</v>
      </c>
      <c r="V122" s="228">
        <v>1</v>
      </c>
      <c r="W122" s="212" t="s">
        <v>260</v>
      </c>
      <c r="X122" s="212" t="s">
        <v>260</v>
      </c>
      <c r="Y122" s="212" t="s">
        <v>260</v>
      </c>
      <c r="Z122" s="212" t="s">
        <v>260</v>
      </c>
      <c r="AA122" s="224" t="s">
        <v>260</v>
      </c>
      <c r="AB122" s="229">
        <v>1</v>
      </c>
    </row>
    <row r="123" spans="1:28" s="8" customFormat="1" ht="43.25" customHeight="1">
      <c r="A123" s="11"/>
      <c r="B123" s="12"/>
      <c r="C123" s="216">
        <v>6</v>
      </c>
      <c r="D123" s="216">
        <v>1</v>
      </c>
      <c r="E123" s="216">
        <v>3</v>
      </c>
      <c r="F123" s="216">
        <v>0</v>
      </c>
      <c r="G123" s="216">
        <v>8</v>
      </c>
      <c r="H123" s="216">
        <v>0</v>
      </c>
      <c r="I123" s="216">
        <v>1</v>
      </c>
      <c r="J123" s="218">
        <v>0</v>
      </c>
      <c r="K123" s="216">
        <v>2</v>
      </c>
      <c r="L123" s="216">
        <v>2</v>
      </c>
      <c r="M123" s="216">
        <v>0</v>
      </c>
      <c r="N123" s="219">
        <v>1</v>
      </c>
      <c r="O123" s="216">
        <v>2</v>
      </c>
      <c r="P123" s="216">
        <v>1</v>
      </c>
      <c r="Q123" s="220">
        <v>0</v>
      </c>
      <c r="R123" s="220">
        <v>5</v>
      </c>
      <c r="S123" s="220" t="s">
        <v>253</v>
      </c>
      <c r="T123" s="210" t="s">
        <v>165</v>
      </c>
      <c r="U123" s="211" t="s">
        <v>248</v>
      </c>
      <c r="V123" s="212">
        <v>77</v>
      </c>
      <c r="W123" s="240">
        <v>0</v>
      </c>
      <c r="X123" s="212">
        <f>W123</f>
        <v>0</v>
      </c>
      <c r="Y123" s="212">
        <v>0</v>
      </c>
      <c r="Z123" s="212">
        <f>Y123</f>
        <v>0</v>
      </c>
      <c r="AA123" s="212">
        <f>Z123</f>
        <v>0</v>
      </c>
      <c r="AB123" s="215"/>
    </row>
    <row r="124" spans="1:28" s="8" customFormat="1" ht="33" customHeight="1">
      <c r="A124" s="11"/>
      <c r="B124" s="12"/>
      <c r="C124" s="216"/>
      <c r="D124" s="216"/>
      <c r="E124" s="216"/>
      <c r="F124" s="216"/>
      <c r="G124" s="216"/>
      <c r="H124" s="216"/>
      <c r="I124" s="216"/>
      <c r="J124" s="217"/>
      <c r="K124" s="216"/>
      <c r="L124" s="216"/>
      <c r="M124" s="216"/>
      <c r="N124" s="216"/>
      <c r="O124" s="216"/>
      <c r="P124" s="216"/>
      <c r="Q124" s="220"/>
      <c r="R124" s="220"/>
      <c r="S124" s="220"/>
      <c r="T124" s="227" t="s">
        <v>213</v>
      </c>
      <c r="U124" s="211" t="s">
        <v>262</v>
      </c>
      <c r="V124" s="228">
        <v>1</v>
      </c>
      <c r="W124" s="212" t="s">
        <v>260</v>
      </c>
      <c r="X124" s="212" t="s">
        <v>260</v>
      </c>
      <c r="Y124" s="212" t="s">
        <v>260</v>
      </c>
      <c r="Z124" s="212" t="s">
        <v>260</v>
      </c>
      <c r="AA124" s="224" t="s">
        <v>260</v>
      </c>
      <c r="AB124" s="229">
        <v>1</v>
      </c>
    </row>
    <row r="125" spans="1:28" s="8" customFormat="1" ht="43.25" customHeight="1">
      <c r="A125" s="11"/>
      <c r="B125" s="12"/>
      <c r="C125" s="216">
        <v>6</v>
      </c>
      <c r="D125" s="216">
        <v>1</v>
      </c>
      <c r="E125" s="216">
        <v>4</v>
      </c>
      <c r="F125" s="216">
        <v>0</v>
      </c>
      <c r="G125" s="216">
        <v>8</v>
      </c>
      <c r="H125" s="216">
        <v>0</v>
      </c>
      <c r="I125" s="216">
        <v>1</v>
      </c>
      <c r="J125" s="218">
        <v>0</v>
      </c>
      <c r="K125" s="216">
        <v>2</v>
      </c>
      <c r="L125" s="216">
        <v>2</v>
      </c>
      <c r="M125" s="216">
        <v>0</v>
      </c>
      <c r="N125" s="219">
        <v>1</v>
      </c>
      <c r="O125" s="216">
        <v>2</v>
      </c>
      <c r="P125" s="216">
        <v>1</v>
      </c>
      <c r="Q125" s="220">
        <v>0</v>
      </c>
      <c r="R125" s="220">
        <v>5</v>
      </c>
      <c r="S125" s="220" t="s">
        <v>253</v>
      </c>
      <c r="T125" s="210" t="s">
        <v>166</v>
      </c>
      <c r="U125" s="211" t="s">
        <v>248</v>
      </c>
      <c r="V125" s="212">
        <v>654</v>
      </c>
      <c r="W125" s="240">
        <v>0</v>
      </c>
      <c r="X125" s="212">
        <f>W125</f>
        <v>0</v>
      </c>
      <c r="Y125" s="212">
        <v>0</v>
      </c>
      <c r="Z125" s="212">
        <f>Y125</f>
        <v>0</v>
      </c>
      <c r="AA125" s="212">
        <f>Z125</f>
        <v>0</v>
      </c>
      <c r="AB125" s="215"/>
    </row>
    <row r="126" spans="1:28" s="8" customFormat="1" ht="33" customHeight="1">
      <c r="A126" s="11"/>
      <c r="B126" s="12"/>
      <c r="C126" s="216"/>
      <c r="D126" s="216"/>
      <c r="E126" s="216"/>
      <c r="F126" s="216"/>
      <c r="G126" s="216"/>
      <c r="H126" s="216"/>
      <c r="I126" s="216"/>
      <c r="J126" s="217"/>
      <c r="K126" s="216"/>
      <c r="L126" s="216"/>
      <c r="M126" s="216"/>
      <c r="N126" s="216"/>
      <c r="O126" s="216"/>
      <c r="P126" s="216"/>
      <c r="Q126" s="220"/>
      <c r="R126" s="220"/>
      <c r="S126" s="220"/>
      <c r="T126" s="227" t="s">
        <v>213</v>
      </c>
      <c r="U126" s="211" t="s">
        <v>262</v>
      </c>
      <c r="V126" s="228">
        <v>1</v>
      </c>
      <c r="W126" s="212" t="s">
        <v>260</v>
      </c>
      <c r="X126" s="212" t="s">
        <v>260</v>
      </c>
      <c r="Y126" s="212" t="s">
        <v>260</v>
      </c>
      <c r="Z126" s="212" t="s">
        <v>260</v>
      </c>
      <c r="AA126" s="224" t="s">
        <v>260</v>
      </c>
      <c r="AB126" s="229">
        <v>1</v>
      </c>
    </row>
    <row r="127" spans="1:28" s="8" customFormat="1" ht="43.25" customHeight="1">
      <c r="A127" s="11"/>
      <c r="B127" s="12"/>
      <c r="C127" s="216">
        <v>6</v>
      </c>
      <c r="D127" s="216">
        <v>1</v>
      </c>
      <c r="E127" s="216">
        <v>5</v>
      </c>
      <c r="F127" s="216">
        <v>0</v>
      </c>
      <c r="G127" s="216">
        <v>8</v>
      </c>
      <c r="H127" s="216">
        <v>0</v>
      </c>
      <c r="I127" s="216">
        <v>1</v>
      </c>
      <c r="J127" s="218">
        <v>0</v>
      </c>
      <c r="K127" s="216">
        <v>2</v>
      </c>
      <c r="L127" s="216">
        <v>2</v>
      </c>
      <c r="M127" s="216">
        <v>0</v>
      </c>
      <c r="N127" s="219">
        <v>1</v>
      </c>
      <c r="O127" s="216">
        <v>2</v>
      </c>
      <c r="P127" s="216">
        <v>1</v>
      </c>
      <c r="Q127" s="220">
        <v>0</v>
      </c>
      <c r="R127" s="220">
        <v>5</v>
      </c>
      <c r="S127" s="220" t="s">
        <v>253</v>
      </c>
      <c r="T127" s="210" t="s">
        <v>167</v>
      </c>
      <c r="U127" s="211" t="s">
        <v>248</v>
      </c>
      <c r="V127" s="212">
        <v>230.2</v>
      </c>
      <c r="W127" s="240">
        <v>0</v>
      </c>
      <c r="X127" s="212">
        <v>0</v>
      </c>
      <c r="Y127" s="212">
        <v>0</v>
      </c>
      <c r="Z127" s="212">
        <f>Y127</f>
        <v>0</v>
      </c>
      <c r="AA127" s="212">
        <f>Z127</f>
        <v>0</v>
      </c>
      <c r="AB127" s="215"/>
    </row>
    <row r="128" spans="1:28" s="8" customFormat="1" ht="33" customHeight="1">
      <c r="A128" s="11"/>
      <c r="B128" s="12"/>
      <c r="C128" s="216"/>
      <c r="D128" s="216"/>
      <c r="E128" s="216"/>
      <c r="F128" s="216"/>
      <c r="G128" s="216"/>
      <c r="H128" s="216"/>
      <c r="I128" s="216"/>
      <c r="J128" s="217"/>
      <c r="K128" s="216"/>
      <c r="L128" s="216"/>
      <c r="M128" s="216"/>
      <c r="N128" s="216"/>
      <c r="O128" s="216"/>
      <c r="P128" s="216"/>
      <c r="Q128" s="220"/>
      <c r="R128" s="220"/>
      <c r="S128" s="220"/>
      <c r="T128" s="227" t="s">
        <v>213</v>
      </c>
      <c r="U128" s="211" t="s">
        <v>262</v>
      </c>
      <c r="V128" s="228">
        <v>1</v>
      </c>
      <c r="W128" s="212" t="s">
        <v>260</v>
      </c>
      <c r="X128" s="212" t="s">
        <v>260</v>
      </c>
      <c r="Y128" s="212" t="s">
        <v>260</v>
      </c>
      <c r="Z128" s="212" t="s">
        <v>260</v>
      </c>
      <c r="AA128" s="224" t="s">
        <v>260</v>
      </c>
      <c r="AB128" s="229">
        <v>1</v>
      </c>
    </row>
    <row r="129" spans="1:28" s="8" customFormat="1" ht="43.25" customHeight="1">
      <c r="A129" s="11"/>
      <c r="B129" s="12"/>
      <c r="C129" s="217">
        <v>6</v>
      </c>
      <c r="D129" s="217">
        <v>1</v>
      </c>
      <c r="E129" s="217">
        <v>6</v>
      </c>
      <c r="F129" s="216">
        <v>0</v>
      </c>
      <c r="G129" s="216">
        <v>8</v>
      </c>
      <c r="H129" s="216">
        <v>0</v>
      </c>
      <c r="I129" s="216">
        <v>1</v>
      </c>
      <c r="J129" s="218">
        <v>0</v>
      </c>
      <c r="K129" s="216">
        <v>2</v>
      </c>
      <c r="L129" s="216">
        <v>2</v>
      </c>
      <c r="M129" s="216">
        <v>0</v>
      </c>
      <c r="N129" s="219">
        <v>1</v>
      </c>
      <c r="O129" s="216">
        <v>2</v>
      </c>
      <c r="P129" s="216">
        <v>1</v>
      </c>
      <c r="Q129" s="220">
        <v>0</v>
      </c>
      <c r="R129" s="220">
        <v>5</v>
      </c>
      <c r="S129" s="220" t="s">
        <v>253</v>
      </c>
      <c r="T129" s="210" t="s">
        <v>168</v>
      </c>
      <c r="U129" s="211" t="s">
        <v>248</v>
      </c>
      <c r="V129" s="212">
        <v>376.8</v>
      </c>
      <c r="W129" s="240">
        <v>0</v>
      </c>
      <c r="X129" s="212">
        <f>W129</f>
        <v>0</v>
      </c>
      <c r="Y129" s="212">
        <v>0</v>
      </c>
      <c r="Z129" s="212">
        <f>Y129</f>
        <v>0</v>
      </c>
      <c r="AA129" s="212">
        <f>Z129</f>
        <v>0</v>
      </c>
      <c r="AB129" s="215"/>
    </row>
    <row r="130" spans="1:28" s="8" customFormat="1" ht="33" customHeight="1">
      <c r="A130" s="11"/>
      <c r="B130" s="12"/>
      <c r="C130" s="216"/>
      <c r="D130" s="216"/>
      <c r="E130" s="216"/>
      <c r="F130" s="216"/>
      <c r="G130" s="216"/>
      <c r="H130" s="216"/>
      <c r="I130" s="216"/>
      <c r="J130" s="217"/>
      <c r="K130" s="216"/>
      <c r="L130" s="216"/>
      <c r="M130" s="216"/>
      <c r="N130" s="216"/>
      <c r="O130" s="216"/>
      <c r="P130" s="216"/>
      <c r="Q130" s="220"/>
      <c r="R130" s="220"/>
      <c r="S130" s="220"/>
      <c r="T130" s="227" t="s">
        <v>213</v>
      </c>
      <c r="U130" s="211" t="s">
        <v>262</v>
      </c>
      <c r="V130" s="228">
        <v>1</v>
      </c>
      <c r="W130" s="212" t="s">
        <v>260</v>
      </c>
      <c r="X130" s="212" t="s">
        <v>260</v>
      </c>
      <c r="Y130" s="212" t="s">
        <v>260</v>
      </c>
      <c r="Z130" s="212" t="s">
        <v>260</v>
      </c>
      <c r="AA130" s="224" t="s">
        <v>260</v>
      </c>
      <c r="AB130" s="229">
        <v>1</v>
      </c>
    </row>
    <row r="131" spans="1:28" s="232" customFormat="1" ht="43.25" customHeight="1">
      <c r="A131" s="230"/>
      <c r="B131" s="231"/>
      <c r="C131" s="217">
        <v>7</v>
      </c>
      <c r="D131" s="217">
        <v>5</v>
      </c>
      <c r="E131" s="217">
        <v>6</v>
      </c>
      <c r="F131" s="216">
        <v>0</v>
      </c>
      <c r="G131" s="216">
        <v>8</v>
      </c>
      <c r="H131" s="216">
        <v>0</v>
      </c>
      <c r="I131" s="216">
        <v>1</v>
      </c>
      <c r="J131" s="218">
        <v>0</v>
      </c>
      <c r="K131" s="216">
        <v>2</v>
      </c>
      <c r="L131" s="216">
        <v>2</v>
      </c>
      <c r="M131" s="216">
        <v>0</v>
      </c>
      <c r="N131" s="219">
        <v>1</v>
      </c>
      <c r="O131" s="216">
        <v>2</v>
      </c>
      <c r="P131" s="216">
        <v>1</v>
      </c>
      <c r="Q131" s="220">
        <v>0</v>
      </c>
      <c r="R131" s="220">
        <v>5</v>
      </c>
      <c r="S131" s="220" t="s">
        <v>253</v>
      </c>
      <c r="T131" s="210" t="s">
        <v>169</v>
      </c>
      <c r="U131" s="211" t="s">
        <v>248</v>
      </c>
      <c r="V131" s="212">
        <v>600</v>
      </c>
      <c r="W131" s="212">
        <v>0</v>
      </c>
      <c r="X131" s="212">
        <v>0</v>
      </c>
      <c r="Y131" s="212">
        <v>0</v>
      </c>
      <c r="Z131" s="212">
        <f>Y131</f>
        <v>0</v>
      </c>
      <c r="AA131" s="212">
        <f>Z131</f>
        <v>0</v>
      </c>
      <c r="AB131" s="215"/>
    </row>
    <row r="132" spans="1:28" s="232" customFormat="1" ht="33" customHeight="1">
      <c r="A132" s="230"/>
      <c r="B132" s="231"/>
      <c r="C132" s="216"/>
      <c r="D132" s="216"/>
      <c r="E132" s="216"/>
      <c r="F132" s="216"/>
      <c r="G132" s="216"/>
      <c r="H132" s="216"/>
      <c r="I132" s="216"/>
      <c r="J132" s="217"/>
      <c r="K132" s="216"/>
      <c r="L132" s="216"/>
      <c r="M132" s="216"/>
      <c r="N132" s="216"/>
      <c r="O132" s="216"/>
      <c r="P132" s="216"/>
      <c r="Q132" s="220"/>
      <c r="R132" s="220"/>
      <c r="S132" s="220"/>
      <c r="T132" s="227" t="s">
        <v>213</v>
      </c>
      <c r="U132" s="211" t="s">
        <v>262</v>
      </c>
      <c r="V132" s="228">
        <v>1</v>
      </c>
      <c r="W132" s="212" t="s">
        <v>260</v>
      </c>
      <c r="X132" s="212" t="s">
        <v>260</v>
      </c>
      <c r="Y132" s="212" t="s">
        <v>260</v>
      </c>
      <c r="Z132" s="212" t="s">
        <v>260</v>
      </c>
      <c r="AA132" s="224" t="s">
        <v>260</v>
      </c>
      <c r="AB132" s="229">
        <v>1</v>
      </c>
    </row>
    <row r="133" spans="1:28" s="8" customFormat="1" ht="30.65" customHeight="1">
      <c r="A133" s="11"/>
      <c r="B133" s="12"/>
      <c r="C133" s="34">
        <v>6</v>
      </c>
      <c r="D133" s="34">
        <v>5</v>
      </c>
      <c r="E133" s="34">
        <v>6</v>
      </c>
      <c r="F133" s="34">
        <v>0</v>
      </c>
      <c r="G133" s="34">
        <v>8</v>
      </c>
      <c r="H133" s="34">
        <v>0</v>
      </c>
      <c r="I133" s="34">
        <v>1</v>
      </c>
      <c r="J133" s="159">
        <v>0</v>
      </c>
      <c r="K133" s="34">
        <v>2</v>
      </c>
      <c r="L133" s="34">
        <v>2</v>
      </c>
      <c r="M133" s="34">
        <v>0</v>
      </c>
      <c r="N133" s="157">
        <v>1</v>
      </c>
      <c r="O133" s="34">
        <v>2</v>
      </c>
      <c r="P133" s="40">
        <v>2</v>
      </c>
      <c r="Q133" s="41">
        <v>2</v>
      </c>
      <c r="R133" s="41">
        <v>4</v>
      </c>
      <c r="S133" s="41" t="s">
        <v>252</v>
      </c>
      <c r="T133" s="48" t="s">
        <v>152</v>
      </c>
      <c r="U133" s="85" t="s">
        <v>248</v>
      </c>
      <c r="V133" s="134">
        <v>0</v>
      </c>
      <c r="W133" s="249">
        <v>87</v>
      </c>
      <c r="X133" s="134">
        <v>0</v>
      </c>
      <c r="Y133" s="134">
        <v>0</v>
      </c>
      <c r="Z133" s="134">
        <f>Y133</f>
        <v>0</v>
      </c>
      <c r="AA133" s="134">
        <f>Z133</f>
        <v>0</v>
      </c>
      <c r="AB133" s="86"/>
    </row>
    <row r="134" spans="1:28" s="8" customFormat="1" ht="27" customHeight="1">
      <c r="A134" s="11"/>
      <c r="B134" s="12"/>
      <c r="C134" s="34"/>
      <c r="D134" s="34"/>
      <c r="E134" s="34"/>
      <c r="F134" s="34"/>
      <c r="G134" s="34"/>
      <c r="H134" s="34"/>
      <c r="I134" s="34"/>
      <c r="J134" s="52"/>
      <c r="K134" s="34"/>
      <c r="L134" s="34"/>
      <c r="M134" s="40"/>
      <c r="N134" s="34"/>
      <c r="O134" s="34"/>
      <c r="P134" s="34"/>
      <c r="Q134" s="35"/>
      <c r="R134" s="35"/>
      <c r="S134" s="35"/>
      <c r="T134" s="48" t="s">
        <v>205</v>
      </c>
      <c r="U134" s="85" t="s">
        <v>237</v>
      </c>
      <c r="V134" s="64" t="s">
        <v>260</v>
      </c>
      <c r="W134" s="63">
        <v>44</v>
      </c>
      <c r="X134" s="64" t="s">
        <v>260</v>
      </c>
      <c r="Y134" s="64" t="s">
        <v>260</v>
      </c>
      <c r="Z134" s="64" t="s">
        <v>260</v>
      </c>
      <c r="AA134" s="64" t="s">
        <v>260</v>
      </c>
      <c r="AB134" s="63">
        <v>44</v>
      </c>
    </row>
    <row r="135" spans="1:28" s="8" customFormat="1" ht="31.5" customHeight="1">
      <c r="A135" s="11"/>
      <c r="B135" s="12"/>
      <c r="C135" s="34"/>
      <c r="D135" s="40"/>
      <c r="E135" s="40"/>
      <c r="F135" s="40"/>
      <c r="G135" s="40"/>
      <c r="H135" s="40"/>
      <c r="I135" s="40"/>
      <c r="J135" s="52"/>
      <c r="K135" s="40"/>
      <c r="L135" s="40"/>
      <c r="M135" s="40"/>
      <c r="N135" s="40"/>
      <c r="O135" s="34"/>
      <c r="P135" s="34"/>
      <c r="Q135" s="35"/>
      <c r="R135" s="35"/>
      <c r="S135" s="35"/>
      <c r="T135" s="83" t="s">
        <v>85</v>
      </c>
      <c r="U135" s="90" t="s">
        <v>248</v>
      </c>
      <c r="V135" s="91">
        <f>V139+V141+V143+V145+V147</f>
        <v>9109</v>
      </c>
      <c r="W135" s="91">
        <f>W139+W141+W143+W145+W147+W151+W153</f>
        <v>6751.7000000000007</v>
      </c>
      <c r="X135" s="91">
        <f>X139+X141+X143+X145+X147</f>
        <v>0</v>
      </c>
      <c r="Y135" s="91">
        <f>Y139+Y141+Y143+Y145+Y147</f>
        <v>0</v>
      </c>
      <c r="Z135" s="91">
        <f>Z139+Z141+Z143+Z145+Z147</f>
        <v>0</v>
      </c>
      <c r="AA135" s="91">
        <f>AA139+AA141+AA143+AA145+AA147</f>
        <v>0</v>
      </c>
      <c r="AB135" s="177"/>
    </row>
    <row r="136" spans="1:28" s="8" customFormat="1" ht="31.5" customHeight="1">
      <c r="A136" s="11"/>
      <c r="B136" s="12"/>
      <c r="C136" s="34"/>
      <c r="D136" s="40"/>
      <c r="E136" s="40"/>
      <c r="F136" s="40"/>
      <c r="G136" s="40"/>
      <c r="H136" s="40"/>
      <c r="I136" s="40"/>
      <c r="J136" s="52"/>
      <c r="K136" s="40"/>
      <c r="L136" s="40"/>
      <c r="M136" s="40"/>
      <c r="N136" s="40"/>
      <c r="O136" s="34"/>
      <c r="P136" s="34"/>
      <c r="Q136" s="35"/>
      <c r="R136" s="35"/>
      <c r="S136" s="35"/>
      <c r="T136" s="170" t="s">
        <v>116</v>
      </c>
      <c r="U136" s="207" t="s">
        <v>237</v>
      </c>
      <c r="V136" s="64">
        <v>10</v>
      </c>
      <c r="W136" s="64">
        <v>16</v>
      </c>
      <c r="X136" s="64">
        <v>17</v>
      </c>
      <c r="Y136" s="64">
        <v>18</v>
      </c>
      <c r="Z136" s="64">
        <v>19</v>
      </c>
      <c r="AA136" s="64">
        <v>20</v>
      </c>
      <c r="AB136" s="64">
        <f>SUM(V136:AA136)</f>
        <v>100</v>
      </c>
    </row>
    <row r="137" spans="1:28" s="8" customFormat="1" ht="31.5" customHeight="1">
      <c r="A137" s="11"/>
      <c r="B137" s="12"/>
      <c r="C137" s="34"/>
      <c r="D137" s="40"/>
      <c r="E137" s="40"/>
      <c r="F137" s="40"/>
      <c r="G137" s="40"/>
      <c r="H137" s="40"/>
      <c r="I137" s="40"/>
      <c r="J137" s="52"/>
      <c r="K137" s="40"/>
      <c r="L137" s="40"/>
      <c r="M137" s="40"/>
      <c r="N137" s="40"/>
      <c r="O137" s="34"/>
      <c r="P137" s="34"/>
      <c r="Q137" s="35"/>
      <c r="R137" s="35"/>
      <c r="S137" s="35"/>
      <c r="T137" s="170" t="s">
        <v>117</v>
      </c>
      <c r="U137" s="85" t="s">
        <v>237</v>
      </c>
      <c r="V137" s="64">
        <v>19</v>
      </c>
      <c r="W137" s="64">
        <v>6</v>
      </c>
      <c r="X137" s="64">
        <v>6</v>
      </c>
      <c r="Y137" s="64">
        <v>16</v>
      </c>
      <c r="Z137" s="64">
        <v>16</v>
      </c>
      <c r="AA137" s="64">
        <v>16</v>
      </c>
      <c r="AB137" s="274">
        <v>16</v>
      </c>
    </row>
    <row r="138" spans="1:28" s="8" customFormat="1" ht="33" customHeight="1">
      <c r="A138" s="11"/>
      <c r="B138" s="12"/>
      <c r="C138" s="34"/>
      <c r="D138" s="40"/>
      <c r="E138" s="40"/>
      <c r="F138" s="40"/>
      <c r="G138" s="40"/>
      <c r="H138" s="40"/>
      <c r="I138" s="40"/>
      <c r="J138" s="52"/>
      <c r="K138" s="40"/>
      <c r="L138" s="40"/>
      <c r="M138" s="40"/>
      <c r="N138" s="40"/>
      <c r="O138" s="34"/>
      <c r="P138" s="34"/>
      <c r="Q138" s="35"/>
      <c r="R138" s="35"/>
      <c r="S138" s="35"/>
      <c r="T138" s="170" t="s">
        <v>118</v>
      </c>
      <c r="U138" s="85" t="s">
        <v>237</v>
      </c>
      <c r="V138" s="63">
        <v>23</v>
      </c>
      <c r="W138" s="63">
        <v>16</v>
      </c>
      <c r="X138" s="63">
        <v>16</v>
      </c>
      <c r="Y138" s="63">
        <v>16</v>
      </c>
      <c r="Z138" s="63">
        <v>16</v>
      </c>
      <c r="AA138" s="63">
        <v>16</v>
      </c>
      <c r="AB138" s="63">
        <v>16</v>
      </c>
    </row>
    <row r="139" spans="1:28" s="8" customFormat="1" ht="28">
      <c r="A139" s="11"/>
      <c r="B139" s="12"/>
      <c r="C139" s="34">
        <v>6</v>
      </c>
      <c r="D139" s="34">
        <v>5</v>
      </c>
      <c r="E139" s="34">
        <v>6</v>
      </c>
      <c r="F139" s="34">
        <v>0</v>
      </c>
      <c r="G139" s="34">
        <v>8</v>
      </c>
      <c r="H139" s="34">
        <v>0</v>
      </c>
      <c r="I139" s="34">
        <v>1</v>
      </c>
      <c r="J139" s="159">
        <v>0</v>
      </c>
      <c r="K139" s="34">
        <v>2</v>
      </c>
      <c r="L139" s="34">
        <v>2</v>
      </c>
      <c r="M139" s="34">
        <v>0</v>
      </c>
      <c r="N139" s="157">
        <v>2</v>
      </c>
      <c r="O139" s="34">
        <v>2</v>
      </c>
      <c r="P139" s="34">
        <v>2</v>
      </c>
      <c r="Q139" s="35">
        <v>1</v>
      </c>
      <c r="R139" s="35">
        <v>1</v>
      </c>
      <c r="S139" s="35" t="s">
        <v>252</v>
      </c>
      <c r="T139" s="9" t="s">
        <v>99</v>
      </c>
      <c r="U139" s="207" t="s">
        <v>248</v>
      </c>
      <c r="V139" s="134">
        <v>348.64</v>
      </c>
      <c r="W139" s="249">
        <v>1503.3</v>
      </c>
      <c r="X139" s="134">
        <v>0</v>
      </c>
      <c r="Y139" s="134">
        <v>0</v>
      </c>
      <c r="Z139" s="134">
        <v>0</v>
      </c>
      <c r="AA139" s="134">
        <v>0</v>
      </c>
      <c r="AB139" s="174"/>
    </row>
    <row r="140" spans="1:28" s="8" customFormat="1" ht="27.65" customHeight="1">
      <c r="A140" s="11"/>
      <c r="B140" s="12"/>
      <c r="C140" s="34"/>
      <c r="D140" s="34"/>
      <c r="E140" s="34"/>
      <c r="F140" s="34"/>
      <c r="G140" s="34"/>
      <c r="H140" s="34"/>
      <c r="I140" s="34"/>
      <c r="J140" s="52"/>
      <c r="K140" s="34"/>
      <c r="L140" s="34"/>
      <c r="M140" s="40"/>
      <c r="N140" s="34"/>
      <c r="O140" s="34"/>
      <c r="P140" s="34"/>
      <c r="Q140" s="35"/>
      <c r="R140" s="35"/>
      <c r="S140" s="35"/>
      <c r="T140" s="89" t="s">
        <v>214</v>
      </c>
      <c r="U140" s="85" t="s">
        <v>237</v>
      </c>
      <c r="V140" s="64">
        <v>13</v>
      </c>
      <c r="W140" s="252">
        <v>13</v>
      </c>
      <c r="X140" s="64" t="s">
        <v>260</v>
      </c>
      <c r="Y140" s="64" t="s">
        <v>260</v>
      </c>
      <c r="Z140" s="134" t="s">
        <v>260</v>
      </c>
      <c r="AA140" s="134" t="s">
        <v>260</v>
      </c>
      <c r="AB140" s="64">
        <v>13</v>
      </c>
    </row>
    <row r="141" spans="1:28" s="8" customFormat="1" ht="30.75" customHeight="1">
      <c r="A141" s="11"/>
      <c r="B141" s="12"/>
      <c r="C141" s="34">
        <v>6</v>
      </c>
      <c r="D141" s="34">
        <v>5</v>
      </c>
      <c r="E141" s="34">
        <v>6</v>
      </c>
      <c r="F141" s="34">
        <v>0</v>
      </c>
      <c r="G141" s="34">
        <v>8</v>
      </c>
      <c r="H141" s="34">
        <v>0</v>
      </c>
      <c r="I141" s="34">
        <v>1</v>
      </c>
      <c r="J141" s="159">
        <v>0</v>
      </c>
      <c r="K141" s="34">
        <v>2</v>
      </c>
      <c r="L141" s="34">
        <v>2</v>
      </c>
      <c r="M141" s="34">
        <v>0</v>
      </c>
      <c r="N141" s="157">
        <v>2</v>
      </c>
      <c r="O141" s="34">
        <v>2</v>
      </c>
      <c r="P141" s="34">
        <v>2</v>
      </c>
      <c r="Q141" s="35">
        <v>1</v>
      </c>
      <c r="R141" s="35">
        <v>2</v>
      </c>
      <c r="S141" s="35" t="s">
        <v>252</v>
      </c>
      <c r="T141" s="9" t="s">
        <v>100</v>
      </c>
      <c r="U141" s="207" t="s">
        <v>248</v>
      </c>
      <c r="V141" s="245">
        <v>423.42</v>
      </c>
      <c r="W141" s="270">
        <v>1000</v>
      </c>
      <c r="X141" s="134">
        <v>0</v>
      </c>
      <c r="Y141" s="134">
        <v>0</v>
      </c>
      <c r="Z141" s="134">
        <f>Y141</f>
        <v>0</v>
      </c>
      <c r="AA141" s="134">
        <f>Z141</f>
        <v>0</v>
      </c>
      <c r="AB141" s="86"/>
    </row>
    <row r="142" spans="1:28" s="8" customFormat="1" ht="32.25" customHeight="1">
      <c r="A142" s="11"/>
      <c r="B142" s="12"/>
      <c r="C142" s="34"/>
      <c r="D142" s="34"/>
      <c r="E142" s="34"/>
      <c r="F142" s="34"/>
      <c r="G142" s="34"/>
      <c r="H142" s="34"/>
      <c r="I142" s="34"/>
      <c r="J142" s="52"/>
      <c r="K142" s="34"/>
      <c r="L142" s="34"/>
      <c r="M142" s="34"/>
      <c r="N142" s="34"/>
      <c r="O142" s="34"/>
      <c r="P142" s="34"/>
      <c r="Q142" s="35"/>
      <c r="R142" s="35"/>
      <c r="S142" s="35"/>
      <c r="T142" s="89" t="s">
        <v>215</v>
      </c>
      <c r="U142" s="85" t="s">
        <v>237</v>
      </c>
      <c r="V142" s="64">
        <v>13</v>
      </c>
      <c r="W142" s="64">
        <v>13</v>
      </c>
      <c r="X142" s="64" t="s">
        <v>260</v>
      </c>
      <c r="Y142" s="64" t="s">
        <v>260</v>
      </c>
      <c r="Z142" s="64" t="s">
        <v>260</v>
      </c>
      <c r="AA142" s="64" t="s">
        <v>260</v>
      </c>
      <c r="AB142" s="64">
        <v>13</v>
      </c>
    </row>
    <row r="143" spans="1:28" s="8" customFormat="1" ht="28.5" customHeight="1">
      <c r="A143" s="11"/>
      <c r="B143" s="12"/>
      <c r="C143" s="34">
        <v>6</v>
      </c>
      <c r="D143" s="34">
        <v>5</v>
      </c>
      <c r="E143" s="34">
        <v>6</v>
      </c>
      <c r="F143" s="34">
        <v>0</v>
      </c>
      <c r="G143" s="34">
        <v>8</v>
      </c>
      <c r="H143" s="34">
        <v>0</v>
      </c>
      <c r="I143" s="34">
        <v>1</v>
      </c>
      <c r="J143" s="159">
        <v>0</v>
      </c>
      <c r="K143" s="34">
        <v>2</v>
      </c>
      <c r="L143" s="34">
        <v>2</v>
      </c>
      <c r="M143" s="34">
        <v>0</v>
      </c>
      <c r="N143" s="157">
        <v>2</v>
      </c>
      <c r="O143" s="34">
        <v>2</v>
      </c>
      <c r="P143" s="34">
        <v>2</v>
      </c>
      <c r="Q143" s="35">
        <v>3</v>
      </c>
      <c r="R143" s="35">
        <v>0</v>
      </c>
      <c r="S143" s="35" t="s">
        <v>252</v>
      </c>
      <c r="T143" s="48" t="s">
        <v>101</v>
      </c>
      <c r="U143" s="207" t="s">
        <v>248</v>
      </c>
      <c r="V143" s="134">
        <v>266</v>
      </c>
      <c r="W143" s="249">
        <v>311.8</v>
      </c>
      <c r="X143" s="134">
        <v>0</v>
      </c>
      <c r="Y143" s="134">
        <v>0</v>
      </c>
      <c r="Z143" s="134">
        <v>0</v>
      </c>
      <c r="AA143" s="134">
        <v>0</v>
      </c>
      <c r="AB143" s="86"/>
    </row>
    <row r="144" spans="1:28" s="8" customFormat="1" ht="30.75" customHeight="1">
      <c r="A144" s="11"/>
      <c r="B144" s="12"/>
      <c r="C144" s="34"/>
      <c r="D144" s="34"/>
      <c r="E144" s="34"/>
      <c r="F144" s="34"/>
      <c r="G144" s="34"/>
      <c r="H144" s="34"/>
      <c r="I144" s="34"/>
      <c r="J144" s="52"/>
      <c r="K144" s="34"/>
      <c r="L144" s="34"/>
      <c r="M144" s="40"/>
      <c r="N144" s="34"/>
      <c r="O144" s="34"/>
      <c r="P144" s="34"/>
      <c r="Q144" s="35"/>
      <c r="R144" s="35"/>
      <c r="S144" s="35"/>
      <c r="T144" s="48" t="s">
        <v>216</v>
      </c>
      <c r="U144" s="85" t="s">
        <v>237</v>
      </c>
      <c r="V144" s="64">
        <v>13</v>
      </c>
      <c r="W144" s="64">
        <v>13</v>
      </c>
      <c r="X144" s="64" t="s">
        <v>260</v>
      </c>
      <c r="Y144" s="64" t="s">
        <v>260</v>
      </c>
      <c r="Z144" s="64" t="s">
        <v>260</v>
      </c>
      <c r="AA144" s="64" t="s">
        <v>260</v>
      </c>
      <c r="AB144" s="64">
        <v>13</v>
      </c>
    </row>
    <row r="145" spans="1:28" s="8" customFormat="1" ht="31" customHeight="1">
      <c r="A145" s="11"/>
      <c r="B145" s="12"/>
      <c r="C145" s="34">
        <v>6</v>
      </c>
      <c r="D145" s="34">
        <v>5</v>
      </c>
      <c r="E145" s="34">
        <v>6</v>
      </c>
      <c r="F145" s="34">
        <v>0</v>
      </c>
      <c r="G145" s="34">
        <v>8</v>
      </c>
      <c r="H145" s="34">
        <v>0</v>
      </c>
      <c r="I145" s="34">
        <v>1</v>
      </c>
      <c r="J145" s="159">
        <v>0</v>
      </c>
      <c r="K145" s="34">
        <v>2</v>
      </c>
      <c r="L145" s="34">
        <v>2</v>
      </c>
      <c r="M145" s="34">
        <v>0</v>
      </c>
      <c r="N145" s="157">
        <v>2</v>
      </c>
      <c r="O145" s="34">
        <v>2</v>
      </c>
      <c r="P145" s="40">
        <v>2</v>
      </c>
      <c r="Q145" s="41">
        <v>4</v>
      </c>
      <c r="R145" s="41">
        <v>2</v>
      </c>
      <c r="S145" s="41" t="s">
        <v>252</v>
      </c>
      <c r="T145" s="48" t="s">
        <v>102</v>
      </c>
      <c r="U145" s="85" t="s">
        <v>248</v>
      </c>
      <c r="V145" s="134">
        <v>466.94</v>
      </c>
      <c r="W145" s="249">
        <v>1300.3</v>
      </c>
      <c r="X145" s="134">
        <v>0</v>
      </c>
      <c r="Y145" s="134">
        <v>0</v>
      </c>
      <c r="Z145" s="134">
        <f>Y145</f>
        <v>0</v>
      </c>
      <c r="AA145" s="134">
        <f>Z145</f>
        <v>0</v>
      </c>
      <c r="AB145" s="86"/>
    </row>
    <row r="146" spans="1:28" s="8" customFormat="1" ht="27" customHeight="1">
      <c r="A146" s="11"/>
      <c r="B146" s="12"/>
      <c r="C146" s="34"/>
      <c r="D146" s="34"/>
      <c r="E146" s="34"/>
      <c r="F146" s="34"/>
      <c r="G146" s="34"/>
      <c r="H146" s="34"/>
      <c r="I146" s="34"/>
      <c r="J146" s="52"/>
      <c r="K146" s="34"/>
      <c r="L146" s="34"/>
      <c r="M146" s="40"/>
      <c r="N146" s="34"/>
      <c r="O146" s="34"/>
      <c r="P146" s="34"/>
      <c r="Q146" s="35"/>
      <c r="R146" s="35"/>
      <c r="S146" s="35"/>
      <c r="T146" s="48" t="s">
        <v>321</v>
      </c>
      <c r="U146" s="85" t="s">
        <v>237</v>
      </c>
      <c r="V146" s="64">
        <v>13</v>
      </c>
      <c r="W146" s="64">
        <v>13</v>
      </c>
      <c r="X146" s="64" t="s">
        <v>260</v>
      </c>
      <c r="Y146" s="64" t="s">
        <v>260</v>
      </c>
      <c r="Z146" s="64" t="s">
        <v>260</v>
      </c>
      <c r="AA146" s="64" t="s">
        <v>260</v>
      </c>
      <c r="AB146" s="64">
        <v>13</v>
      </c>
    </row>
    <row r="147" spans="1:28" s="8" customFormat="1" ht="18.649999999999999" customHeight="1">
      <c r="A147" s="11"/>
      <c r="B147" s="12"/>
      <c r="C147" s="34">
        <v>6</v>
      </c>
      <c r="D147" s="34">
        <v>5</v>
      </c>
      <c r="E147" s="34">
        <v>6</v>
      </c>
      <c r="F147" s="34">
        <v>0</v>
      </c>
      <c r="G147" s="34">
        <v>8</v>
      </c>
      <c r="H147" s="34">
        <v>0</v>
      </c>
      <c r="I147" s="34">
        <v>1</v>
      </c>
      <c r="J147" s="159">
        <v>0</v>
      </c>
      <c r="K147" s="34">
        <v>2</v>
      </c>
      <c r="L147" s="34">
        <v>2</v>
      </c>
      <c r="M147" s="34">
        <v>0</v>
      </c>
      <c r="N147" s="157">
        <v>2</v>
      </c>
      <c r="O147" s="34">
        <v>2</v>
      </c>
      <c r="P147" s="40">
        <v>2</v>
      </c>
      <c r="Q147" s="41">
        <v>4</v>
      </c>
      <c r="R147" s="41">
        <v>3</v>
      </c>
      <c r="S147" s="41" t="s">
        <v>252</v>
      </c>
      <c r="T147" s="48" t="s">
        <v>103</v>
      </c>
      <c r="U147" s="85" t="s">
        <v>248</v>
      </c>
      <c r="V147" s="134">
        <v>7604</v>
      </c>
      <c r="W147" s="140">
        <v>0</v>
      </c>
      <c r="X147" s="134">
        <v>0</v>
      </c>
      <c r="Y147" s="134">
        <v>0</v>
      </c>
      <c r="Z147" s="134">
        <v>0</v>
      </c>
      <c r="AA147" s="134">
        <v>0</v>
      </c>
      <c r="AB147" s="86"/>
    </row>
    <row r="148" spans="1:28" s="8" customFormat="1" ht="17.399999999999999" customHeight="1">
      <c r="A148" s="11"/>
      <c r="B148" s="12"/>
      <c r="C148" s="34"/>
      <c r="D148" s="34"/>
      <c r="E148" s="34"/>
      <c r="F148" s="34"/>
      <c r="G148" s="34"/>
      <c r="H148" s="34"/>
      <c r="I148" s="34"/>
      <c r="J148" s="52"/>
      <c r="K148" s="34"/>
      <c r="L148" s="34"/>
      <c r="M148" s="40"/>
      <c r="N148" s="34"/>
      <c r="O148" s="34"/>
      <c r="P148" s="34"/>
      <c r="Q148" s="35"/>
      <c r="R148" s="35"/>
      <c r="S148" s="35"/>
      <c r="T148" s="48" t="s">
        <v>104</v>
      </c>
      <c r="U148" s="85" t="s">
        <v>237</v>
      </c>
      <c r="V148" s="64">
        <v>3000</v>
      </c>
      <c r="W148" s="64" t="s">
        <v>260</v>
      </c>
      <c r="X148" s="134" t="s">
        <v>260</v>
      </c>
      <c r="Y148" s="134" t="s">
        <v>260</v>
      </c>
      <c r="Z148" s="134" t="s">
        <v>260</v>
      </c>
      <c r="AA148" s="134" t="s">
        <v>260</v>
      </c>
      <c r="AB148" s="64">
        <f>V148</f>
        <v>3000</v>
      </c>
    </row>
    <row r="149" spans="1:28" s="8" customFormat="1" ht="30.65" hidden="1" customHeight="1">
      <c r="A149" s="11"/>
      <c r="B149" s="12"/>
      <c r="C149" s="52">
        <v>6</v>
      </c>
      <c r="D149" s="52">
        <v>5</v>
      </c>
      <c r="E149" s="52">
        <v>6</v>
      </c>
      <c r="F149" s="40">
        <v>0</v>
      </c>
      <c r="G149" s="40">
        <v>8</v>
      </c>
      <c r="H149" s="40">
        <v>0</v>
      </c>
      <c r="I149" s="40">
        <v>1</v>
      </c>
      <c r="J149" s="159">
        <v>0</v>
      </c>
      <c r="K149" s="40">
        <v>2</v>
      </c>
      <c r="L149" s="40">
        <v>2</v>
      </c>
      <c r="M149" s="40">
        <v>0</v>
      </c>
      <c r="N149" s="157">
        <v>2</v>
      </c>
      <c r="O149" s="40" t="s">
        <v>274</v>
      </c>
      <c r="P149" s="40">
        <v>4</v>
      </c>
      <c r="Q149" s="41">
        <v>6</v>
      </c>
      <c r="R149" s="41">
        <v>7</v>
      </c>
      <c r="S149" s="41" t="s">
        <v>252</v>
      </c>
      <c r="T149" s="264" t="s">
        <v>125</v>
      </c>
      <c r="U149" s="258" t="s">
        <v>248</v>
      </c>
      <c r="V149" s="245">
        <v>0</v>
      </c>
      <c r="W149" s="262">
        <v>15</v>
      </c>
      <c r="X149" s="245">
        <v>0</v>
      </c>
      <c r="Y149" s="245">
        <v>0</v>
      </c>
      <c r="Z149" s="245">
        <v>0</v>
      </c>
      <c r="AA149" s="251">
        <v>0</v>
      </c>
      <c r="AB149" s="265"/>
    </row>
    <row r="150" spans="1:28" s="8" customFormat="1" ht="20.399999999999999" hidden="1" customHeight="1">
      <c r="A150" s="11"/>
      <c r="B150" s="12"/>
      <c r="C150" s="216"/>
      <c r="D150" s="216"/>
      <c r="E150" s="216"/>
      <c r="F150" s="216"/>
      <c r="G150" s="216"/>
      <c r="H150" s="216"/>
      <c r="I150" s="216"/>
      <c r="J150" s="217"/>
      <c r="K150" s="216"/>
      <c r="L150" s="216"/>
      <c r="M150" s="216"/>
      <c r="N150" s="216"/>
      <c r="O150" s="216"/>
      <c r="P150" s="216"/>
      <c r="Q150" s="220"/>
      <c r="R150" s="220"/>
      <c r="S150" s="220"/>
      <c r="T150" s="264" t="s">
        <v>304</v>
      </c>
      <c r="U150" s="258" t="s">
        <v>262</v>
      </c>
      <c r="V150" s="252" t="s">
        <v>260</v>
      </c>
      <c r="W150" s="252">
        <v>3</v>
      </c>
      <c r="X150" s="252" t="s">
        <v>260</v>
      </c>
      <c r="Y150" s="252" t="s">
        <v>260</v>
      </c>
      <c r="Z150" s="252" t="s">
        <v>260</v>
      </c>
      <c r="AA150" s="252" t="s">
        <v>260</v>
      </c>
      <c r="AB150" s="252">
        <v>1</v>
      </c>
    </row>
    <row r="151" spans="1:28" s="8" customFormat="1" ht="27" customHeight="1">
      <c r="A151" s="11"/>
      <c r="B151" s="12"/>
      <c r="C151" s="52">
        <v>6</v>
      </c>
      <c r="D151" s="52">
        <v>5</v>
      </c>
      <c r="E151" s="52">
        <v>6</v>
      </c>
      <c r="F151" s="40">
        <v>0</v>
      </c>
      <c r="G151" s="40">
        <v>8</v>
      </c>
      <c r="H151" s="40">
        <v>0</v>
      </c>
      <c r="I151" s="40">
        <v>1</v>
      </c>
      <c r="J151" s="159">
        <v>0</v>
      </c>
      <c r="K151" s="40">
        <v>2</v>
      </c>
      <c r="L151" s="40">
        <v>2</v>
      </c>
      <c r="M151" s="40">
        <v>0</v>
      </c>
      <c r="N151" s="157">
        <v>2</v>
      </c>
      <c r="O151" s="40" t="s">
        <v>274</v>
      </c>
      <c r="P151" s="40">
        <v>4</v>
      </c>
      <c r="Q151" s="41">
        <v>6</v>
      </c>
      <c r="R151" s="41">
        <v>7</v>
      </c>
      <c r="S151" s="41">
        <v>0</v>
      </c>
      <c r="T151" s="264" t="s">
        <v>1</v>
      </c>
      <c r="U151" s="85" t="s">
        <v>248</v>
      </c>
      <c r="V151" s="134">
        <v>0</v>
      </c>
      <c r="W151" s="270">
        <v>477.3</v>
      </c>
      <c r="X151" s="134">
        <v>0</v>
      </c>
      <c r="Y151" s="134">
        <v>0</v>
      </c>
      <c r="Z151" s="134">
        <v>0</v>
      </c>
      <c r="AA151" s="134">
        <v>0</v>
      </c>
      <c r="AB151" s="86"/>
    </row>
    <row r="152" spans="1:28" s="8" customFormat="1" ht="19.25" customHeight="1">
      <c r="A152" s="11"/>
      <c r="B152" s="12"/>
      <c r="C152" s="34"/>
      <c r="D152" s="34"/>
      <c r="E152" s="34"/>
      <c r="F152" s="34"/>
      <c r="G152" s="34"/>
      <c r="H152" s="34"/>
      <c r="I152" s="34"/>
      <c r="J152" s="52"/>
      <c r="K152" s="34"/>
      <c r="L152" s="34"/>
      <c r="M152" s="40"/>
      <c r="N152" s="34"/>
      <c r="O152" s="34"/>
      <c r="P152" s="34"/>
      <c r="Q152" s="35"/>
      <c r="R152" s="35"/>
      <c r="S152" s="35"/>
      <c r="T152" s="48" t="s">
        <v>0</v>
      </c>
      <c r="U152" s="85" t="s">
        <v>237</v>
      </c>
      <c r="V152" s="64" t="s">
        <v>260</v>
      </c>
      <c r="W152" s="64">
        <v>1</v>
      </c>
      <c r="X152" s="134" t="s">
        <v>260</v>
      </c>
      <c r="Y152" s="134" t="s">
        <v>260</v>
      </c>
      <c r="Z152" s="134" t="s">
        <v>260</v>
      </c>
      <c r="AA152" s="134" t="s">
        <v>260</v>
      </c>
      <c r="AB152" s="64">
        <v>1</v>
      </c>
    </row>
    <row r="153" spans="1:28" s="8" customFormat="1" ht="28.75" customHeight="1">
      <c r="A153" s="11"/>
      <c r="B153" s="12"/>
      <c r="C153" s="34">
        <v>6</v>
      </c>
      <c r="D153" s="34">
        <v>5</v>
      </c>
      <c r="E153" s="34">
        <v>6</v>
      </c>
      <c r="F153" s="34">
        <v>0</v>
      </c>
      <c r="G153" s="34">
        <v>8</v>
      </c>
      <c r="H153" s="34">
        <v>0</v>
      </c>
      <c r="I153" s="34">
        <v>1</v>
      </c>
      <c r="J153" s="159">
        <v>0</v>
      </c>
      <c r="K153" s="34">
        <v>2</v>
      </c>
      <c r="L153" s="34">
        <v>2</v>
      </c>
      <c r="M153" s="34">
        <v>0</v>
      </c>
      <c r="N153" s="157">
        <v>2</v>
      </c>
      <c r="O153" s="34">
        <v>2</v>
      </c>
      <c r="P153" s="40">
        <v>2</v>
      </c>
      <c r="Q153" s="41">
        <v>4</v>
      </c>
      <c r="R153" s="41">
        <v>4</v>
      </c>
      <c r="S153" s="41" t="s">
        <v>252</v>
      </c>
      <c r="T153" s="48" t="s">
        <v>2</v>
      </c>
      <c r="U153" s="85" t="s">
        <v>248</v>
      </c>
      <c r="V153" s="134">
        <v>0</v>
      </c>
      <c r="W153" s="249">
        <v>2159</v>
      </c>
      <c r="X153" s="134">
        <v>0</v>
      </c>
      <c r="Y153" s="134">
        <v>0</v>
      </c>
      <c r="Z153" s="134">
        <v>0</v>
      </c>
      <c r="AA153" s="134">
        <v>0</v>
      </c>
      <c r="AB153" s="86"/>
    </row>
    <row r="154" spans="1:28" s="8" customFormat="1" ht="33.65" customHeight="1">
      <c r="A154" s="11"/>
      <c r="B154" s="12"/>
      <c r="C154" s="34"/>
      <c r="D154" s="34"/>
      <c r="E154" s="34"/>
      <c r="F154" s="34"/>
      <c r="G154" s="34"/>
      <c r="H154" s="34"/>
      <c r="I154" s="34"/>
      <c r="J154" s="52"/>
      <c r="K154" s="34"/>
      <c r="L154" s="34"/>
      <c r="M154" s="40"/>
      <c r="N154" s="34"/>
      <c r="O154" s="34"/>
      <c r="P154" s="34"/>
      <c r="Q154" s="35"/>
      <c r="R154" s="35"/>
      <c r="S154" s="35"/>
      <c r="T154" s="48" t="s">
        <v>3</v>
      </c>
      <c r="U154" s="85" t="s">
        <v>237</v>
      </c>
      <c r="V154" s="64" t="s">
        <v>260</v>
      </c>
      <c r="W154" s="64">
        <v>1</v>
      </c>
      <c r="X154" s="134" t="s">
        <v>260</v>
      </c>
      <c r="Y154" s="134" t="s">
        <v>260</v>
      </c>
      <c r="Z154" s="134" t="s">
        <v>260</v>
      </c>
      <c r="AA154" s="134" t="s">
        <v>260</v>
      </c>
      <c r="AB154" s="64">
        <v>1</v>
      </c>
    </row>
    <row r="155" spans="1:28" s="8" customFormat="1" ht="30.65" customHeight="1">
      <c r="A155" s="11"/>
      <c r="B155" s="12"/>
      <c r="C155" s="34"/>
      <c r="D155" s="34"/>
      <c r="E155" s="34"/>
      <c r="F155" s="34"/>
      <c r="G155" s="34"/>
      <c r="H155" s="34"/>
      <c r="I155" s="34"/>
      <c r="J155" s="52"/>
      <c r="K155" s="34"/>
      <c r="L155" s="34"/>
      <c r="M155" s="40"/>
      <c r="N155" s="34"/>
      <c r="O155" s="34"/>
      <c r="P155" s="34"/>
      <c r="Q155" s="35"/>
      <c r="R155" s="35"/>
      <c r="S155" s="35"/>
      <c r="T155" s="83" t="s">
        <v>180</v>
      </c>
      <c r="U155" s="90" t="s">
        <v>248</v>
      </c>
      <c r="V155" s="91">
        <f>V157</f>
        <v>0</v>
      </c>
      <c r="W155" s="91">
        <f>SUM(W157)</f>
        <v>108.1</v>
      </c>
      <c r="X155" s="91">
        <v>0</v>
      </c>
      <c r="Y155" s="91">
        <v>0</v>
      </c>
      <c r="Z155" s="91">
        <v>0</v>
      </c>
      <c r="AA155" s="91">
        <v>0</v>
      </c>
      <c r="AB155" s="177"/>
    </row>
    <row r="156" spans="1:28" s="8" customFormat="1" ht="29.4" customHeight="1">
      <c r="A156" s="11"/>
      <c r="B156" s="12"/>
      <c r="C156" s="34"/>
      <c r="D156" s="34"/>
      <c r="E156" s="34"/>
      <c r="F156" s="34"/>
      <c r="G156" s="34"/>
      <c r="H156" s="34"/>
      <c r="I156" s="34"/>
      <c r="J156" s="52"/>
      <c r="K156" s="34"/>
      <c r="L156" s="34"/>
      <c r="M156" s="40"/>
      <c r="N156" s="34"/>
      <c r="O156" s="34"/>
      <c r="P156" s="34"/>
      <c r="Q156" s="35"/>
      <c r="R156" s="35"/>
      <c r="S156" s="35"/>
      <c r="T156" s="170" t="s">
        <v>307</v>
      </c>
      <c r="U156" s="207" t="s">
        <v>237</v>
      </c>
      <c r="V156" s="64">
        <v>1</v>
      </c>
      <c r="W156" s="64">
        <v>1</v>
      </c>
      <c r="X156" s="64" t="s">
        <v>260</v>
      </c>
      <c r="Y156" s="64" t="s">
        <v>260</v>
      </c>
      <c r="Z156" s="64" t="s">
        <v>260</v>
      </c>
      <c r="AA156" s="64" t="s">
        <v>260</v>
      </c>
      <c r="AB156" s="64">
        <f>SUM(V156:AA156)</f>
        <v>2</v>
      </c>
    </row>
    <row r="157" spans="1:28" s="8" customFormat="1" ht="30.65" customHeight="1">
      <c r="A157" s="11"/>
      <c r="B157" s="12"/>
      <c r="C157" s="52">
        <v>6</v>
      </c>
      <c r="D157" s="52">
        <v>5</v>
      </c>
      <c r="E157" s="52">
        <v>6</v>
      </c>
      <c r="F157" s="40">
        <v>0</v>
      </c>
      <c r="G157" s="40">
        <v>8</v>
      </c>
      <c r="H157" s="40">
        <v>0</v>
      </c>
      <c r="I157" s="40">
        <v>1</v>
      </c>
      <c r="J157" s="159">
        <v>0</v>
      </c>
      <c r="K157" s="40">
        <v>2</v>
      </c>
      <c r="L157" s="40">
        <v>2</v>
      </c>
      <c r="M157" s="40" t="s">
        <v>12</v>
      </c>
      <c r="N157" s="157">
        <v>2</v>
      </c>
      <c r="O157" s="40">
        <v>5</v>
      </c>
      <c r="P157" s="40">
        <v>5</v>
      </c>
      <c r="Q157" s="41">
        <v>1</v>
      </c>
      <c r="R157" s="41">
        <v>9</v>
      </c>
      <c r="S157" s="41">
        <v>3</v>
      </c>
      <c r="T157" s="210" t="s">
        <v>181</v>
      </c>
      <c r="U157" s="211" t="s">
        <v>248</v>
      </c>
      <c r="V157" s="212">
        <v>0</v>
      </c>
      <c r="W157" s="262">
        <v>108.1</v>
      </c>
      <c r="X157" s="212">
        <v>0</v>
      </c>
      <c r="Y157" s="212">
        <v>0</v>
      </c>
      <c r="Z157" s="212">
        <v>0</v>
      </c>
      <c r="AA157" s="224">
        <v>0</v>
      </c>
      <c r="AB157" s="215"/>
    </row>
    <row r="158" spans="1:28" s="8" customFormat="1" ht="20.399999999999999" customHeight="1">
      <c r="A158" s="11"/>
      <c r="B158" s="12"/>
      <c r="C158" s="216"/>
      <c r="D158" s="216"/>
      <c r="E158" s="216"/>
      <c r="F158" s="216"/>
      <c r="G158" s="216"/>
      <c r="H158" s="216"/>
      <c r="I158" s="216"/>
      <c r="J158" s="217"/>
      <c r="K158" s="216"/>
      <c r="L158" s="216"/>
      <c r="M158" s="216"/>
      <c r="N158" s="216"/>
      <c r="O158" s="216"/>
      <c r="P158" s="216"/>
      <c r="Q158" s="220"/>
      <c r="R158" s="220"/>
      <c r="S158" s="220"/>
      <c r="T158" s="210" t="s">
        <v>304</v>
      </c>
      <c r="U158" s="211" t="s">
        <v>262</v>
      </c>
      <c r="V158" s="228" t="s">
        <v>260</v>
      </c>
      <c r="W158" s="228">
        <v>1</v>
      </c>
      <c r="X158" s="228" t="s">
        <v>260</v>
      </c>
      <c r="Y158" s="228" t="s">
        <v>260</v>
      </c>
      <c r="Z158" s="228" t="s">
        <v>260</v>
      </c>
      <c r="AA158" s="228" t="s">
        <v>260</v>
      </c>
      <c r="AB158" s="228">
        <v>1</v>
      </c>
    </row>
    <row r="159" spans="1:28" s="8" customFormat="1" ht="30" customHeight="1">
      <c r="A159" s="11"/>
      <c r="B159" s="12"/>
      <c r="C159" s="216"/>
      <c r="D159" s="216"/>
      <c r="E159" s="216"/>
      <c r="F159" s="216"/>
      <c r="G159" s="216"/>
      <c r="H159" s="216"/>
      <c r="I159" s="216"/>
      <c r="J159" s="217"/>
      <c r="K159" s="216"/>
      <c r="L159" s="216"/>
      <c r="M159" s="216"/>
      <c r="N159" s="216"/>
      <c r="O159" s="216"/>
      <c r="P159" s="216"/>
      <c r="Q159" s="220"/>
      <c r="R159" s="220"/>
      <c r="S159" s="220"/>
      <c r="T159" s="237" t="s">
        <v>310</v>
      </c>
      <c r="U159" s="211" t="s">
        <v>262</v>
      </c>
      <c r="V159" s="228">
        <v>1</v>
      </c>
      <c r="W159" s="228">
        <v>1</v>
      </c>
      <c r="X159" s="228">
        <v>1</v>
      </c>
      <c r="Y159" s="228">
        <v>1</v>
      </c>
      <c r="Z159" s="228">
        <v>1</v>
      </c>
      <c r="AA159" s="228">
        <v>1</v>
      </c>
      <c r="AB159" s="228"/>
    </row>
    <row r="160" spans="1:28" s="8" customFormat="1" ht="21" customHeight="1">
      <c r="A160" s="11"/>
      <c r="B160" s="12"/>
      <c r="C160" s="216"/>
      <c r="D160" s="216"/>
      <c r="E160" s="216"/>
      <c r="F160" s="216"/>
      <c r="G160" s="216"/>
      <c r="H160" s="216"/>
      <c r="I160" s="216"/>
      <c r="J160" s="217"/>
      <c r="K160" s="216"/>
      <c r="L160" s="216"/>
      <c r="M160" s="216"/>
      <c r="N160" s="216"/>
      <c r="O160" s="216"/>
      <c r="P160" s="216"/>
      <c r="Q160" s="220"/>
      <c r="R160" s="220"/>
      <c r="S160" s="220"/>
      <c r="T160" s="210" t="s">
        <v>312</v>
      </c>
      <c r="U160" s="211" t="s">
        <v>237</v>
      </c>
      <c r="V160" s="228">
        <v>40</v>
      </c>
      <c r="W160" s="228">
        <v>45</v>
      </c>
      <c r="X160" s="228">
        <v>50</v>
      </c>
      <c r="Y160" s="228">
        <v>55</v>
      </c>
      <c r="Z160" s="228">
        <v>60</v>
      </c>
      <c r="AA160" s="228">
        <v>65</v>
      </c>
      <c r="AB160" s="228">
        <f>V160+W160+X160+Y160+Z160+AA160</f>
        <v>315</v>
      </c>
    </row>
    <row r="161" spans="1:29" s="8" customFormat="1" ht="40.25" customHeight="1">
      <c r="A161" s="49"/>
      <c r="B161" s="50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4"/>
      <c r="R161" s="54"/>
      <c r="S161" s="54"/>
      <c r="T161" s="131" t="s">
        <v>55</v>
      </c>
      <c r="U161" s="37" t="s">
        <v>248</v>
      </c>
      <c r="V161" s="60">
        <f t="shared" ref="V161:AA161" si="9">V162+V198+V208</f>
        <v>48370.320000000007</v>
      </c>
      <c r="W161" s="263">
        <f t="shared" si="9"/>
        <v>49586.709999999992</v>
      </c>
      <c r="X161" s="60">
        <f t="shared" si="9"/>
        <v>48153.209999999992</v>
      </c>
      <c r="Y161" s="60">
        <f t="shared" si="9"/>
        <v>48153.209999999992</v>
      </c>
      <c r="Z161" s="60">
        <f t="shared" si="9"/>
        <v>21243.91</v>
      </c>
      <c r="AA161" s="60">
        <f t="shared" si="9"/>
        <v>21243.91</v>
      </c>
      <c r="AB161" s="176"/>
      <c r="AC161" s="44"/>
    </row>
    <row r="162" spans="1:29" s="8" customFormat="1" ht="35.25" customHeight="1">
      <c r="A162" s="49"/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45"/>
      <c r="R162" s="45"/>
      <c r="S162" s="45"/>
      <c r="T162" s="83" t="s">
        <v>105</v>
      </c>
      <c r="U162" s="90" t="s">
        <v>248</v>
      </c>
      <c r="V162" s="91">
        <f>V166+V168+V170+V172+V174+V176+V178+V180+V182+V186+V188+V192+V194+V196</f>
        <v>47465.220000000008</v>
      </c>
      <c r="W162" s="280">
        <f>W166+W168+W170+W172+W174+W176+W178+W180+W182+W186+W188+W192+W194</f>
        <v>48566.709999999992</v>
      </c>
      <c r="X162" s="91">
        <f>X166+X168+X170+X172+X174+X176+X178+X180+X182+X186+X188+X192+X194</f>
        <v>47553.209999999992</v>
      </c>
      <c r="Y162" s="91">
        <f>Y166+Y168+Y170+Y172+Y174+Y176+Y178+Y180+Y182+Y186+Y188+Y192+Y194</f>
        <v>47553.209999999992</v>
      </c>
      <c r="Z162" s="91">
        <f>Z166+Z168+Z170+Z172+Z174+Z176+Z178+Z180+Z182+Z186+Z188+Z192+Z194</f>
        <v>21243.91</v>
      </c>
      <c r="AA162" s="91">
        <f>AA166+AA168+AA170+AA172+AA174+AA176+AA178+AA180+AA182+AA186+AA188+AA192+AA194</f>
        <v>21243.91</v>
      </c>
      <c r="AB162" s="177"/>
      <c r="AC162" s="44"/>
    </row>
    <row r="163" spans="1:29" s="8" customFormat="1" ht="48.75" customHeight="1">
      <c r="A163" s="11"/>
      <c r="B163" s="12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5"/>
      <c r="R163" s="35"/>
      <c r="S163" s="35"/>
      <c r="T163" s="170" t="s">
        <v>123</v>
      </c>
      <c r="U163" s="207" t="s">
        <v>237</v>
      </c>
      <c r="V163" s="63">
        <v>2</v>
      </c>
      <c r="W163" s="63">
        <v>21</v>
      </c>
      <c r="X163" s="63">
        <v>22</v>
      </c>
      <c r="Y163" s="63">
        <v>22</v>
      </c>
      <c r="Z163" s="63">
        <v>23</v>
      </c>
      <c r="AA163" s="63">
        <v>23</v>
      </c>
      <c r="AB163" s="63">
        <f>SUM(V163:AA163)</f>
        <v>113</v>
      </c>
    </row>
    <row r="164" spans="1:29" s="8" customFormat="1" ht="32.25" customHeight="1">
      <c r="A164" s="11"/>
      <c r="B164" s="12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5"/>
      <c r="R164" s="35"/>
      <c r="S164" s="35"/>
      <c r="T164" s="170" t="s">
        <v>133</v>
      </c>
      <c r="U164" s="207" t="s">
        <v>239</v>
      </c>
      <c r="V164" s="63">
        <f t="shared" ref="V164:AA164" si="10">46/V163</f>
        <v>23</v>
      </c>
      <c r="W164" s="63">
        <f t="shared" si="10"/>
        <v>2.1904761904761907</v>
      </c>
      <c r="X164" s="63">
        <f t="shared" si="10"/>
        <v>2.0909090909090908</v>
      </c>
      <c r="Y164" s="63">
        <f t="shared" si="10"/>
        <v>2.0909090909090908</v>
      </c>
      <c r="Z164" s="63">
        <f t="shared" si="10"/>
        <v>2</v>
      </c>
      <c r="AA164" s="63">
        <f t="shared" si="10"/>
        <v>2</v>
      </c>
      <c r="AB164" s="63">
        <f>AA164</f>
        <v>2</v>
      </c>
    </row>
    <row r="165" spans="1:29" s="8" customFormat="1" ht="41.4" customHeight="1">
      <c r="A165" s="11"/>
      <c r="B165" s="12"/>
      <c r="C165" s="34"/>
      <c r="D165" s="34"/>
      <c r="E165" s="34"/>
      <c r="F165" s="34"/>
      <c r="G165" s="34"/>
      <c r="H165" s="34"/>
      <c r="I165" s="34"/>
      <c r="J165" s="52"/>
      <c r="K165" s="34"/>
      <c r="L165" s="34"/>
      <c r="M165" s="34"/>
      <c r="N165" s="40"/>
      <c r="O165" s="40"/>
      <c r="P165" s="40"/>
      <c r="Q165" s="41"/>
      <c r="R165" s="41"/>
      <c r="S165" s="41"/>
      <c r="T165" s="170" t="s">
        <v>134</v>
      </c>
      <c r="U165" s="71" t="s">
        <v>237</v>
      </c>
      <c r="V165" s="63">
        <v>32</v>
      </c>
      <c r="W165" s="63">
        <v>32</v>
      </c>
      <c r="X165" s="63">
        <v>32</v>
      </c>
      <c r="Y165" s="63">
        <v>32</v>
      </c>
      <c r="Z165" s="63">
        <v>32</v>
      </c>
      <c r="AA165" s="63">
        <v>32</v>
      </c>
      <c r="AB165" s="63">
        <v>32</v>
      </c>
    </row>
    <row r="166" spans="1:29" s="8" customFormat="1" ht="43.5" customHeight="1">
      <c r="A166" s="11"/>
      <c r="B166" s="12"/>
      <c r="C166" s="34">
        <v>6</v>
      </c>
      <c r="D166" s="34">
        <v>5</v>
      </c>
      <c r="E166" s="34">
        <v>6</v>
      </c>
      <c r="F166" s="34">
        <v>0</v>
      </c>
      <c r="G166" s="34">
        <v>8</v>
      </c>
      <c r="H166" s="34">
        <v>0</v>
      </c>
      <c r="I166" s="34">
        <v>1</v>
      </c>
      <c r="J166" s="159">
        <v>0</v>
      </c>
      <c r="K166" s="34">
        <v>2</v>
      </c>
      <c r="L166" s="34">
        <v>3</v>
      </c>
      <c r="M166" s="34">
        <v>0</v>
      </c>
      <c r="N166" s="34">
        <v>1</v>
      </c>
      <c r="O166" s="34">
        <v>2</v>
      </c>
      <c r="P166" s="34">
        <v>1</v>
      </c>
      <c r="Q166" s="35">
        <v>0</v>
      </c>
      <c r="R166" s="35">
        <v>1</v>
      </c>
      <c r="S166" s="35" t="s">
        <v>253</v>
      </c>
      <c r="T166" s="9" t="s">
        <v>106</v>
      </c>
      <c r="U166" s="207" t="s">
        <v>248</v>
      </c>
      <c r="V166" s="245">
        <v>8941.2000000000007</v>
      </c>
      <c r="W166" s="270">
        <v>16011.91</v>
      </c>
      <c r="X166" s="134">
        <v>16011.91</v>
      </c>
      <c r="Y166" s="134">
        <f>X166</f>
        <v>16011.91</v>
      </c>
      <c r="Z166" s="134">
        <f t="shared" ref="Z166:AA168" si="11">Y166</f>
        <v>16011.91</v>
      </c>
      <c r="AA166" s="134">
        <f t="shared" si="11"/>
        <v>16011.91</v>
      </c>
      <c r="AB166" s="86"/>
    </row>
    <row r="167" spans="1:29" s="8" customFormat="1" ht="31" customHeight="1">
      <c r="A167" s="11"/>
      <c r="B167" s="12"/>
      <c r="C167" s="34"/>
      <c r="D167" s="34"/>
      <c r="E167" s="34"/>
      <c r="F167" s="34"/>
      <c r="G167" s="34"/>
      <c r="H167" s="34"/>
      <c r="I167" s="34"/>
      <c r="J167" s="52"/>
      <c r="K167" s="34"/>
      <c r="L167" s="34"/>
      <c r="M167" s="34"/>
      <c r="N167" s="34"/>
      <c r="O167" s="34"/>
      <c r="P167" s="34"/>
      <c r="Q167" s="35"/>
      <c r="R167" s="35"/>
      <c r="S167" s="35"/>
      <c r="T167" s="33" t="s">
        <v>86</v>
      </c>
      <c r="U167" s="207" t="s">
        <v>248</v>
      </c>
      <c r="V167" s="86">
        <v>41.314</v>
      </c>
      <c r="W167" s="86">
        <v>41.140999999999998</v>
      </c>
      <c r="X167" s="86">
        <f>W167</f>
        <v>41.140999999999998</v>
      </c>
      <c r="Y167" s="86">
        <f>X167</f>
        <v>41.140999999999998</v>
      </c>
      <c r="Z167" s="86">
        <f t="shared" si="11"/>
        <v>41.140999999999998</v>
      </c>
      <c r="AA167" s="86">
        <f t="shared" si="11"/>
        <v>41.140999999999998</v>
      </c>
      <c r="AB167" s="86">
        <f>AA167</f>
        <v>41.140999999999998</v>
      </c>
    </row>
    <row r="168" spans="1:29" s="8" customFormat="1" ht="43.5" customHeight="1">
      <c r="A168" s="11"/>
      <c r="B168" s="12"/>
      <c r="C168" s="217">
        <v>7</v>
      </c>
      <c r="D168" s="217">
        <v>5</v>
      </c>
      <c r="E168" s="217">
        <v>6</v>
      </c>
      <c r="F168" s="216">
        <v>0</v>
      </c>
      <c r="G168" s="216">
        <v>8</v>
      </c>
      <c r="H168" s="216">
        <v>0</v>
      </c>
      <c r="I168" s="216">
        <v>1</v>
      </c>
      <c r="J168" s="218">
        <v>0</v>
      </c>
      <c r="K168" s="216">
        <v>2</v>
      </c>
      <c r="L168" s="216">
        <v>3</v>
      </c>
      <c r="M168" s="216">
        <v>0</v>
      </c>
      <c r="N168" s="216">
        <v>1</v>
      </c>
      <c r="O168" s="216">
        <v>2</v>
      </c>
      <c r="P168" s="216">
        <v>1</v>
      </c>
      <c r="Q168" s="220">
        <v>0</v>
      </c>
      <c r="R168" s="220">
        <v>1</v>
      </c>
      <c r="S168" s="220" t="s">
        <v>253</v>
      </c>
      <c r="T168" s="210" t="s">
        <v>170</v>
      </c>
      <c r="U168" s="211" t="s">
        <v>248</v>
      </c>
      <c r="V168" s="212">
        <v>5258.2</v>
      </c>
      <c r="W168" s="214">
        <v>0</v>
      </c>
      <c r="X168" s="212">
        <v>0</v>
      </c>
      <c r="Y168" s="212">
        <v>0</v>
      </c>
      <c r="Z168" s="212">
        <f t="shared" si="11"/>
        <v>0</v>
      </c>
      <c r="AA168" s="212">
        <f t="shared" si="11"/>
        <v>0</v>
      </c>
      <c r="AB168" s="213"/>
    </row>
    <row r="169" spans="1:29" s="8" customFormat="1" ht="33" customHeight="1">
      <c r="A169" s="11"/>
      <c r="B169" s="12"/>
      <c r="C169" s="216"/>
      <c r="D169" s="216"/>
      <c r="E169" s="216"/>
      <c r="F169" s="216"/>
      <c r="G169" s="216"/>
      <c r="H169" s="216"/>
      <c r="I169" s="216"/>
      <c r="J169" s="217"/>
      <c r="K169" s="216"/>
      <c r="L169" s="216"/>
      <c r="M169" s="216"/>
      <c r="N169" s="216"/>
      <c r="O169" s="216"/>
      <c r="P169" s="216"/>
      <c r="Q169" s="220"/>
      <c r="R169" s="220"/>
      <c r="S169" s="220"/>
      <c r="T169" s="222" t="s">
        <v>86</v>
      </c>
      <c r="U169" s="211" t="s">
        <v>248</v>
      </c>
      <c r="V169" s="213">
        <v>41.314</v>
      </c>
      <c r="W169" s="212" t="s">
        <v>260</v>
      </c>
      <c r="X169" s="212" t="s">
        <v>260</v>
      </c>
      <c r="Y169" s="212" t="s">
        <v>260</v>
      </c>
      <c r="Z169" s="212" t="s">
        <v>260</v>
      </c>
      <c r="AA169" s="224" t="s">
        <v>260</v>
      </c>
      <c r="AB169" s="213">
        <f>V169</f>
        <v>41.314</v>
      </c>
    </row>
    <row r="170" spans="1:29" s="8" customFormat="1" ht="33" customHeight="1">
      <c r="A170" s="11"/>
      <c r="B170" s="12"/>
      <c r="C170" s="52">
        <v>6</v>
      </c>
      <c r="D170" s="52">
        <v>5</v>
      </c>
      <c r="E170" s="52">
        <v>6</v>
      </c>
      <c r="F170" s="124">
        <v>0</v>
      </c>
      <c r="G170" s="124">
        <v>8</v>
      </c>
      <c r="H170" s="124">
        <v>0</v>
      </c>
      <c r="I170" s="124">
        <v>1</v>
      </c>
      <c r="J170" s="159">
        <v>0</v>
      </c>
      <c r="K170" s="52">
        <v>2</v>
      </c>
      <c r="L170" s="52">
        <v>3</v>
      </c>
      <c r="M170" s="52">
        <v>0</v>
      </c>
      <c r="N170" s="52">
        <v>1</v>
      </c>
      <c r="O170" s="52">
        <v>1</v>
      </c>
      <c r="P170" s="52">
        <v>0</v>
      </c>
      <c r="Q170" s="93">
        <v>6</v>
      </c>
      <c r="R170" s="93">
        <v>8</v>
      </c>
      <c r="S170" s="129">
        <v>0</v>
      </c>
      <c r="T170" s="89" t="s">
        <v>176</v>
      </c>
      <c r="U170" s="85" t="s">
        <v>248</v>
      </c>
      <c r="V170" s="245">
        <v>25665.599999999999</v>
      </c>
      <c r="W170" s="270">
        <v>26046.21</v>
      </c>
      <c r="X170" s="134">
        <f>W170</f>
        <v>26046.21</v>
      </c>
      <c r="Y170" s="134">
        <f>X170</f>
        <v>26046.21</v>
      </c>
      <c r="Z170" s="134">
        <v>0</v>
      </c>
      <c r="AA170" s="134">
        <v>0</v>
      </c>
      <c r="AB170" s="86"/>
    </row>
    <row r="171" spans="1:29" s="8" customFormat="1" ht="33" customHeight="1">
      <c r="A171" s="11"/>
      <c r="B171" s="12"/>
      <c r="C171" s="3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34"/>
      <c r="P171" s="34"/>
      <c r="Q171" s="35"/>
      <c r="R171" s="35"/>
      <c r="S171" s="35"/>
      <c r="T171" s="89" t="s">
        <v>31</v>
      </c>
      <c r="U171" s="85" t="s">
        <v>173</v>
      </c>
      <c r="V171" s="86">
        <v>41314.400000000001</v>
      </c>
      <c r="W171" s="261">
        <v>4141.8999999999996</v>
      </c>
      <c r="X171" s="86">
        <f>W171</f>
        <v>4141.8999999999996</v>
      </c>
      <c r="Y171" s="86">
        <f>X171</f>
        <v>4141.8999999999996</v>
      </c>
      <c r="Z171" s="134" t="s">
        <v>260</v>
      </c>
      <c r="AA171" s="63" t="s">
        <v>260</v>
      </c>
      <c r="AB171" s="86">
        <f>V171</f>
        <v>41314.400000000001</v>
      </c>
    </row>
    <row r="172" spans="1:29" s="8" customFormat="1" ht="33" hidden="1" customHeight="1">
      <c r="A172" s="11"/>
      <c r="B172" s="12"/>
      <c r="C172" s="217">
        <v>7</v>
      </c>
      <c r="D172" s="217">
        <v>5</v>
      </c>
      <c r="E172" s="217">
        <v>6</v>
      </c>
      <c r="F172" s="226">
        <v>0</v>
      </c>
      <c r="G172" s="226">
        <v>8</v>
      </c>
      <c r="H172" s="226">
        <v>0</v>
      </c>
      <c r="I172" s="226">
        <v>1</v>
      </c>
      <c r="J172" s="218">
        <v>0</v>
      </c>
      <c r="K172" s="217">
        <v>2</v>
      </c>
      <c r="L172" s="217">
        <v>3</v>
      </c>
      <c r="M172" s="217">
        <v>0</v>
      </c>
      <c r="N172" s="217">
        <v>1</v>
      </c>
      <c r="O172" s="217">
        <v>1</v>
      </c>
      <c r="P172" s="217">
        <v>0</v>
      </c>
      <c r="Q172" s="233">
        <v>6</v>
      </c>
      <c r="R172" s="233">
        <v>8</v>
      </c>
      <c r="S172" s="233">
        <v>0</v>
      </c>
      <c r="T172" s="222" t="s">
        <v>177</v>
      </c>
      <c r="U172" s="211" t="s">
        <v>248</v>
      </c>
      <c r="V172" s="212">
        <v>0</v>
      </c>
      <c r="W172" s="270">
        <f>V172</f>
        <v>0</v>
      </c>
      <c r="X172" s="212">
        <f>W172</f>
        <v>0</v>
      </c>
      <c r="Y172" s="212">
        <v>0</v>
      </c>
      <c r="Z172" s="212">
        <f>Y172</f>
        <v>0</v>
      </c>
      <c r="AA172" s="212">
        <f>Z172</f>
        <v>0</v>
      </c>
      <c r="AB172" s="213"/>
    </row>
    <row r="173" spans="1:29" s="8" customFormat="1" ht="33" hidden="1" customHeight="1">
      <c r="A173" s="11"/>
      <c r="B173" s="12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20"/>
      <c r="R173" s="220"/>
      <c r="S173" s="220"/>
      <c r="T173" s="222" t="s">
        <v>31</v>
      </c>
      <c r="U173" s="211" t="s">
        <v>173</v>
      </c>
      <c r="V173" s="212" t="s">
        <v>260</v>
      </c>
      <c r="W173" s="245" t="s">
        <v>260</v>
      </c>
      <c r="X173" s="224" t="s">
        <v>260</v>
      </c>
      <c r="Y173" s="212" t="s">
        <v>260</v>
      </c>
      <c r="Z173" s="212" t="s">
        <v>260</v>
      </c>
      <c r="AA173" s="224" t="s">
        <v>260</v>
      </c>
      <c r="AB173" s="213" t="str">
        <f>V173</f>
        <v>-</v>
      </c>
    </row>
    <row r="174" spans="1:29" s="8" customFormat="1" ht="33" customHeight="1">
      <c r="A174" s="11"/>
      <c r="B174" s="12"/>
      <c r="C174" s="52">
        <v>6</v>
      </c>
      <c r="D174" s="52">
        <v>5</v>
      </c>
      <c r="E174" s="52">
        <v>6</v>
      </c>
      <c r="F174" s="124">
        <v>0</v>
      </c>
      <c r="G174" s="124">
        <v>8</v>
      </c>
      <c r="H174" s="124">
        <v>0</v>
      </c>
      <c r="I174" s="124">
        <v>1</v>
      </c>
      <c r="J174" s="159">
        <v>0</v>
      </c>
      <c r="K174" s="52">
        <v>2</v>
      </c>
      <c r="L174" s="52">
        <v>3</v>
      </c>
      <c r="M174" s="52">
        <v>0</v>
      </c>
      <c r="N174" s="52">
        <v>1</v>
      </c>
      <c r="O174" s="124" t="s">
        <v>286</v>
      </c>
      <c r="P174" s="124">
        <v>0</v>
      </c>
      <c r="Q174" s="70">
        <v>6</v>
      </c>
      <c r="R174" s="70">
        <v>8</v>
      </c>
      <c r="S174" s="35" t="s">
        <v>253</v>
      </c>
      <c r="T174" s="48" t="s">
        <v>178</v>
      </c>
      <c r="U174" s="85" t="s">
        <v>248</v>
      </c>
      <c r="V174" s="245">
        <v>247.8</v>
      </c>
      <c r="W174" s="248">
        <v>263.08999999999997</v>
      </c>
      <c r="X174" s="134">
        <f>W174</f>
        <v>263.08999999999997</v>
      </c>
      <c r="Y174" s="134">
        <f>X174</f>
        <v>263.08999999999997</v>
      </c>
      <c r="Z174" s="134">
        <v>0</v>
      </c>
      <c r="AA174" s="134">
        <v>0</v>
      </c>
      <c r="AB174" s="86"/>
    </row>
    <row r="175" spans="1:29" s="8" customFormat="1" ht="33" customHeight="1">
      <c r="A175" s="11"/>
      <c r="B175" s="12"/>
      <c r="C175" s="3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34"/>
      <c r="P175" s="34"/>
      <c r="Q175" s="35"/>
      <c r="R175" s="35"/>
      <c r="S175" s="35"/>
      <c r="T175" s="89" t="s">
        <v>32</v>
      </c>
      <c r="U175" s="85" t="s">
        <v>173</v>
      </c>
      <c r="V175" s="86">
        <v>41314.400000000001</v>
      </c>
      <c r="W175" s="261">
        <v>41141.9</v>
      </c>
      <c r="X175" s="86">
        <f>W175</f>
        <v>41141.9</v>
      </c>
      <c r="Y175" s="86">
        <f>X175</f>
        <v>41141.9</v>
      </c>
      <c r="Z175" s="134" t="s">
        <v>260</v>
      </c>
      <c r="AA175" s="63" t="s">
        <v>260</v>
      </c>
      <c r="AB175" s="86">
        <f>V175</f>
        <v>41314.400000000001</v>
      </c>
    </row>
    <row r="176" spans="1:29" s="8" customFormat="1" ht="33" hidden="1" customHeight="1">
      <c r="A176" s="11"/>
      <c r="B176" s="12"/>
      <c r="C176" s="52">
        <v>7</v>
      </c>
      <c r="D176" s="52">
        <v>5</v>
      </c>
      <c r="E176" s="52">
        <v>6</v>
      </c>
      <c r="F176" s="124">
        <v>0</v>
      </c>
      <c r="G176" s="124">
        <v>8</v>
      </c>
      <c r="H176" s="124">
        <v>0</v>
      </c>
      <c r="I176" s="124">
        <v>1</v>
      </c>
      <c r="J176" s="159">
        <v>0</v>
      </c>
      <c r="K176" s="52">
        <v>2</v>
      </c>
      <c r="L176" s="52">
        <v>3</v>
      </c>
      <c r="M176" s="52">
        <v>0</v>
      </c>
      <c r="N176" s="52">
        <v>1</v>
      </c>
      <c r="O176" s="124" t="s">
        <v>286</v>
      </c>
      <c r="P176" s="124">
        <v>0</v>
      </c>
      <c r="Q176" s="70">
        <v>6</v>
      </c>
      <c r="R176" s="70">
        <v>8</v>
      </c>
      <c r="S176" s="35" t="s">
        <v>253</v>
      </c>
      <c r="T176" s="48" t="s">
        <v>179</v>
      </c>
      <c r="U176" s="85" t="s">
        <v>248</v>
      </c>
      <c r="V176" s="134">
        <v>0</v>
      </c>
      <c r="W176" s="245">
        <f>V176</f>
        <v>0</v>
      </c>
      <c r="X176" s="134">
        <f>W176</f>
        <v>0</v>
      </c>
      <c r="Y176" s="134">
        <v>0</v>
      </c>
      <c r="Z176" s="134">
        <v>0</v>
      </c>
      <c r="AA176" s="134">
        <v>0</v>
      </c>
      <c r="AB176" s="86"/>
    </row>
    <row r="177" spans="1:28" s="8" customFormat="1" ht="33" hidden="1" customHeight="1">
      <c r="A177" s="11"/>
      <c r="B177" s="12"/>
      <c r="C177" s="3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34"/>
      <c r="P177" s="34"/>
      <c r="Q177" s="35"/>
      <c r="R177" s="35"/>
      <c r="S177" s="35"/>
      <c r="T177" s="89" t="s">
        <v>32</v>
      </c>
      <c r="U177" s="85" t="s">
        <v>173</v>
      </c>
      <c r="V177" s="134" t="s">
        <v>260</v>
      </c>
      <c r="W177" s="245" t="s">
        <v>260</v>
      </c>
      <c r="X177" s="63" t="s">
        <v>260</v>
      </c>
      <c r="Y177" s="134" t="s">
        <v>260</v>
      </c>
      <c r="Z177" s="134" t="s">
        <v>260</v>
      </c>
      <c r="AA177" s="63" t="s">
        <v>260</v>
      </c>
      <c r="AB177" s="86" t="str">
        <f>V177</f>
        <v>-</v>
      </c>
    </row>
    <row r="178" spans="1:28" s="8" customFormat="1" ht="30.65" customHeight="1">
      <c r="A178" s="11"/>
      <c r="B178" s="12"/>
      <c r="C178" s="34">
        <v>6</v>
      </c>
      <c r="D178" s="34">
        <v>5</v>
      </c>
      <c r="E178" s="34">
        <v>6</v>
      </c>
      <c r="F178" s="34">
        <v>0</v>
      </c>
      <c r="G178" s="34">
        <v>8</v>
      </c>
      <c r="H178" s="34">
        <v>0</v>
      </c>
      <c r="I178" s="34">
        <v>1</v>
      </c>
      <c r="J178" s="159">
        <v>0</v>
      </c>
      <c r="K178" s="34">
        <v>2</v>
      </c>
      <c r="L178" s="34">
        <v>3</v>
      </c>
      <c r="M178" s="34">
        <v>0</v>
      </c>
      <c r="N178" s="34">
        <v>1</v>
      </c>
      <c r="O178" s="34">
        <v>2</v>
      </c>
      <c r="P178" s="34">
        <v>1</v>
      </c>
      <c r="Q178" s="35">
        <v>0</v>
      </c>
      <c r="R178" s="35">
        <v>5</v>
      </c>
      <c r="S178" s="35" t="s">
        <v>253</v>
      </c>
      <c r="T178" s="9" t="s">
        <v>107</v>
      </c>
      <c r="U178" s="207" t="s">
        <v>248</v>
      </c>
      <c r="V178" s="245">
        <v>4372.76</v>
      </c>
      <c r="W178" s="248">
        <v>5006</v>
      </c>
      <c r="X178" s="134">
        <v>4906</v>
      </c>
      <c r="Y178" s="134">
        <f>X178</f>
        <v>4906</v>
      </c>
      <c r="Z178" s="134">
        <f>Y178</f>
        <v>4906</v>
      </c>
      <c r="AA178" s="134">
        <f>Z178</f>
        <v>4906</v>
      </c>
      <c r="AB178" s="86"/>
    </row>
    <row r="179" spans="1:28" s="8" customFormat="1" ht="28" customHeight="1">
      <c r="A179" s="11"/>
      <c r="B179" s="12"/>
      <c r="C179" s="34"/>
      <c r="D179" s="34"/>
      <c r="E179" s="34"/>
      <c r="F179" s="34"/>
      <c r="G179" s="34"/>
      <c r="H179" s="34"/>
      <c r="I179" s="34"/>
      <c r="J179" s="52"/>
      <c r="K179" s="34"/>
      <c r="L179" s="34"/>
      <c r="M179" s="34"/>
      <c r="N179" s="34"/>
      <c r="O179" s="34"/>
      <c r="P179" s="34"/>
      <c r="Q179" s="35"/>
      <c r="R179" s="35"/>
      <c r="S179" s="35"/>
      <c r="T179" s="48" t="s">
        <v>87</v>
      </c>
      <c r="U179" s="85" t="s">
        <v>262</v>
      </c>
      <c r="V179" s="63">
        <v>1</v>
      </c>
      <c r="W179" s="63">
        <v>1</v>
      </c>
      <c r="X179" s="63">
        <v>1</v>
      </c>
      <c r="Y179" s="63">
        <v>1</v>
      </c>
      <c r="Z179" s="63">
        <v>1</v>
      </c>
      <c r="AA179" s="63">
        <v>1</v>
      </c>
      <c r="AB179" s="63">
        <v>1</v>
      </c>
    </row>
    <row r="180" spans="1:28" s="8" customFormat="1" ht="44.25" customHeight="1">
      <c r="A180" s="11"/>
      <c r="B180" s="12"/>
      <c r="C180" s="217">
        <v>7</v>
      </c>
      <c r="D180" s="217">
        <v>5</v>
      </c>
      <c r="E180" s="217">
        <v>6</v>
      </c>
      <c r="F180" s="216">
        <v>0</v>
      </c>
      <c r="G180" s="216">
        <v>8</v>
      </c>
      <c r="H180" s="216">
        <v>0</v>
      </c>
      <c r="I180" s="216">
        <v>1</v>
      </c>
      <c r="J180" s="218">
        <v>0</v>
      </c>
      <c r="K180" s="216">
        <v>2</v>
      </c>
      <c r="L180" s="216">
        <v>3</v>
      </c>
      <c r="M180" s="216">
        <v>0</v>
      </c>
      <c r="N180" s="216">
        <v>1</v>
      </c>
      <c r="O180" s="216">
        <v>2</v>
      </c>
      <c r="P180" s="216">
        <v>1</v>
      </c>
      <c r="Q180" s="220">
        <v>0</v>
      </c>
      <c r="R180" s="220">
        <v>5</v>
      </c>
      <c r="S180" s="220" t="s">
        <v>253</v>
      </c>
      <c r="T180" s="210" t="s">
        <v>171</v>
      </c>
      <c r="U180" s="211" t="s">
        <v>248</v>
      </c>
      <c r="V180" s="212">
        <v>1036.9000000000001</v>
      </c>
      <c r="W180" s="214">
        <v>0</v>
      </c>
      <c r="X180" s="212">
        <f>W180</f>
        <v>0</v>
      </c>
      <c r="Y180" s="212">
        <v>0</v>
      </c>
      <c r="Z180" s="212">
        <f>Y180</f>
        <v>0</v>
      </c>
      <c r="AA180" s="212">
        <f>Z180</f>
        <v>0</v>
      </c>
      <c r="AB180" s="213"/>
    </row>
    <row r="181" spans="1:28" s="8" customFormat="1" ht="34.25" customHeight="1">
      <c r="A181" s="11"/>
      <c r="B181" s="12"/>
      <c r="C181" s="216"/>
      <c r="D181" s="216"/>
      <c r="E181" s="216"/>
      <c r="F181" s="216"/>
      <c r="G181" s="216"/>
      <c r="H181" s="216"/>
      <c r="I181" s="216"/>
      <c r="J181" s="217"/>
      <c r="K181" s="216"/>
      <c r="L181" s="216"/>
      <c r="M181" s="216"/>
      <c r="N181" s="216"/>
      <c r="O181" s="216"/>
      <c r="P181" s="216"/>
      <c r="Q181" s="220"/>
      <c r="R181" s="220"/>
      <c r="S181" s="220"/>
      <c r="T181" s="210" t="s">
        <v>87</v>
      </c>
      <c r="U181" s="211" t="s">
        <v>262</v>
      </c>
      <c r="V181" s="224">
        <v>1</v>
      </c>
      <c r="W181" s="212" t="s">
        <v>260</v>
      </c>
      <c r="X181" s="212" t="s">
        <v>260</v>
      </c>
      <c r="Y181" s="212" t="s">
        <v>260</v>
      </c>
      <c r="Z181" s="212" t="s">
        <v>260</v>
      </c>
      <c r="AA181" s="224" t="s">
        <v>260</v>
      </c>
      <c r="AB181" s="224">
        <v>1</v>
      </c>
    </row>
    <row r="182" spans="1:28" s="8" customFormat="1" ht="34.5" customHeight="1">
      <c r="A182" s="11"/>
      <c r="B182" s="12"/>
      <c r="C182" s="34">
        <v>6</v>
      </c>
      <c r="D182" s="34">
        <v>5</v>
      </c>
      <c r="E182" s="34">
        <v>6</v>
      </c>
      <c r="F182" s="34">
        <v>0</v>
      </c>
      <c r="G182" s="34">
        <v>8</v>
      </c>
      <c r="H182" s="34">
        <v>0</v>
      </c>
      <c r="I182" s="34">
        <v>1</v>
      </c>
      <c r="J182" s="159">
        <v>0</v>
      </c>
      <c r="K182" s="34">
        <v>2</v>
      </c>
      <c r="L182" s="34">
        <v>3</v>
      </c>
      <c r="M182" s="34">
        <v>0</v>
      </c>
      <c r="N182" s="158">
        <v>1</v>
      </c>
      <c r="O182" s="34">
        <v>2</v>
      </c>
      <c r="P182" s="34">
        <v>2</v>
      </c>
      <c r="Q182" s="35">
        <v>1</v>
      </c>
      <c r="R182" s="35">
        <v>1</v>
      </c>
      <c r="S182" s="35" t="s">
        <v>252</v>
      </c>
      <c r="T182" s="48" t="s">
        <v>108</v>
      </c>
      <c r="U182" s="207" t="s">
        <v>248</v>
      </c>
      <c r="V182" s="245">
        <v>363.85</v>
      </c>
      <c r="W182" s="270">
        <v>471.1</v>
      </c>
      <c r="X182" s="134">
        <v>0</v>
      </c>
      <c r="Y182" s="134">
        <f>X182</f>
        <v>0</v>
      </c>
      <c r="Z182" s="134">
        <f>Y182</f>
        <v>0</v>
      </c>
      <c r="AA182" s="134">
        <f>Z182</f>
        <v>0</v>
      </c>
      <c r="AB182" s="86"/>
    </row>
    <row r="183" spans="1:28" s="8" customFormat="1" ht="17.399999999999999" customHeight="1">
      <c r="A183" s="11"/>
      <c r="B183" s="12"/>
      <c r="C183" s="34"/>
      <c r="D183" s="34"/>
      <c r="E183" s="34"/>
      <c r="F183" s="34"/>
      <c r="G183" s="34"/>
      <c r="H183" s="34"/>
      <c r="I183" s="34"/>
      <c r="J183" s="52"/>
      <c r="K183" s="34"/>
      <c r="L183" s="34"/>
      <c r="M183" s="34"/>
      <c r="N183" s="34"/>
      <c r="O183" s="34"/>
      <c r="P183" s="34"/>
      <c r="Q183" s="35"/>
      <c r="R183" s="35"/>
      <c r="S183" s="35"/>
      <c r="T183" s="89" t="s">
        <v>217</v>
      </c>
      <c r="U183" s="85" t="s">
        <v>237</v>
      </c>
      <c r="V183" s="63">
        <v>1</v>
      </c>
      <c r="W183" s="63">
        <v>1</v>
      </c>
      <c r="X183" s="63" t="s">
        <v>260</v>
      </c>
      <c r="Y183" s="63" t="s">
        <v>260</v>
      </c>
      <c r="Z183" s="63" t="s">
        <v>260</v>
      </c>
      <c r="AA183" s="63" t="s">
        <v>260</v>
      </c>
      <c r="AB183" s="63">
        <v>2</v>
      </c>
    </row>
    <row r="184" spans="1:28" s="8" customFormat="1" ht="34.5" hidden="1" customHeight="1">
      <c r="A184" s="11"/>
      <c r="B184" s="12"/>
      <c r="C184" s="34">
        <v>6</v>
      </c>
      <c r="D184" s="34">
        <v>5</v>
      </c>
      <c r="E184" s="34">
        <v>6</v>
      </c>
      <c r="F184" s="34">
        <v>0</v>
      </c>
      <c r="G184" s="34">
        <v>8</v>
      </c>
      <c r="H184" s="34">
        <v>0</v>
      </c>
      <c r="I184" s="34">
        <v>1</v>
      </c>
      <c r="J184" s="159">
        <v>0</v>
      </c>
      <c r="K184" s="34">
        <v>2</v>
      </c>
      <c r="L184" s="34">
        <v>3</v>
      </c>
      <c r="M184" s="34">
        <v>0</v>
      </c>
      <c r="N184" s="158">
        <v>1</v>
      </c>
      <c r="O184" s="34">
        <v>2</v>
      </c>
      <c r="P184" s="34">
        <v>3</v>
      </c>
      <c r="Q184" s="35">
        <v>1</v>
      </c>
      <c r="R184" s="35">
        <v>1</v>
      </c>
      <c r="S184" s="35" t="s">
        <v>14</v>
      </c>
      <c r="T184" s="48" t="s">
        <v>187</v>
      </c>
      <c r="U184" s="207" t="s">
        <v>248</v>
      </c>
      <c r="V184" s="134">
        <v>0</v>
      </c>
      <c r="W184" s="140">
        <v>0</v>
      </c>
      <c r="X184" s="134">
        <v>0</v>
      </c>
      <c r="Y184" s="134">
        <f>X184</f>
        <v>0</v>
      </c>
      <c r="Z184" s="134">
        <f>Y184</f>
        <v>0</v>
      </c>
      <c r="AA184" s="134">
        <f>Z184</f>
        <v>0</v>
      </c>
      <c r="AB184" s="86"/>
    </row>
    <row r="185" spans="1:28" s="8" customFormat="1" ht="17.399999999999999" hidden="1" customHeight="1">
      <c r="A185" s="11"/>
      <c r="B185" s="12"/>
      <c r="C185" s="34"/>
      <c r="D185" s="34"/>
      <c r="E185" s="34"/>
      <c r="F185" s="34"/>
      <c r="G185" s="34"/>
      <c r="H185" s="34"/>
      <c r="I185" s="34"/>
      <c r="J185" s="52"/>
      <c r="K185" s="34"/>
      <c r="L185" s="34"/>
      <c r="M185" s="34"/>
      <c r="N185" s="34"/>
      <c r="O185" s="34"/>
      <c r="P185" s="34"/>
      <c r="Q185" s="35"/>
      <c r="R185" s="35"/>
      <c r="S185" s="35"/>
      <c r="T185" s="89" t="s">
        <v>217</v>
      </c>
      <c r="U185" s="85" t="s">
        <v>237</v>
      </c>
      <c r="V185" s="63" t="s">
        <v>260</v>
      </c>
      <c r="W185" s="63" t="s">
        <v>260</v>
      </c>
      <c r="X185" s="63" t="s">
        <v>260</v>
      </c>
      <c r="Y185" s="63" t="s">
        <v>260</v>
      </c>
      <c r="Z185" s="63" t="s">
        <v>260</v>
      </c>
      <c r="AA185" s="63" t="s">
        <v>260</v>
      </c>
      <c r="AB185" s="63">
        <v>1</v>
      </c>
    </row>
    <row r="186" spans="1:28" s="8" customFormat="1" ht="30" customHeight="1">
      <c r="A186" s="11"/>
      <c r="B186" s="12"/>
      <c r="C186" s="34">
        <v>6</v>
      </c>
      <c r="D186" s="34">
        <v>5</v>
      </c>
      <c r="E186" s="34">
        <v>6</v>
      </c>
      <c r="F186" s="34">
        <v>0</v>
      </c>
      <c r="G186" s="34">
        <v>8</v>
      </c>
      <c r="H186" s="34">
        <v>0</v>
      </c>
      <c r="I186" s="34">
        <v>1</v>
      </c>
      <c r="J186" s="159">
        <v>0</v>
      </c>
      <c r="K186" s="34">
        <v>2</v>
      </c>
      <c r="L186" s="34">
        <v>3</v>
      </c>
      <c r="M186" s="34">
        <v>0</v>
      </c>
      <c r="N186" s="158">
        <v>1</v>
      </c>
      <c r="O186" s="34">
        <v>2</v>
      </c>
      <c r="P186" s="34">
        <v>2</v>
      </c>
      <c r="Q186" s="35">
        <v>1</v>
      </c>
      <c r="R186" s="35">
        <v>2</v>
      </c>
      <c r="S186" s="35" t="s">
        <v>252</v>
      </c>
      <c r="T186" s="9" t="s">
        <v>109</v>
      </c>
      <c r="U186" s="207" t="s">
        <v>248</v>
      </c>
      <c r="V186" s="134">
        <v>366.4</v>
      </c>
      <c r="W186" s="270">
        <v>181.9</v>
      </c>
      <c r="X186" s="134">
        <v>0</v>
      </c>
      <c r="Y186" s="134">
        <f>X186</f>
        <v>0</v>
      </c>
      <c r="Z186" s="134">
        <f>Y186</f>
        <v>0</v>
      </c>
      <c r="AA186" s="134">
        <f>Z186</f>
        <v>0</v>
      </c>
      <c r="AB186" s="134"/>
    </row>
    <row r="187" spans="1:28" s="8" customFormat="1" ht="31.5" customHeight="1">
      <c r="A187" s="11"/>
      <c r="B187" s="12"/>
      <c r="C187" s="34"/>
      <c r="D187" s="34"/>
      <c r="E187" s="34"/>
      <c r="F187" s="34"/>
      <c r="G187" s="34"/>
      <c r="H187" s="34"/>
      <c r="I187" s="34"/>
      <c r="J187" s="52"/>
      <c r="K187" s="34"/>
      <c r="L187" s="34"/>
      <c r="M187" s="34"/>
      <c r="N187" s="34"/>
      <c r="O187" s="34"/>
      <c r="P187" s="34"/>
      <c r="Q187" s="35"/>
      <c r="R187" s="35"/>
      <c r="S187" s="35"/>
      <c r="T187" s="89" t="s">
        <v>197</v>
      </c>
      <c r="U187" s="85" t="s">
        <v>237</v>
      </c>
      <c r="V187" s="63">
        <v>10</v>
      </c>
      <c r="W187" s="63">
        <v>10</v>
      </c>
      <c r="X187" s="64" t="s">
        <v>260</v>
      </c>
      <c r="Y187" s="64" t="s">
        <v>260</v>
      </c>
      <c r="Z187" s="64" t="s">
        <v>260</v>
      </c>
      <c r="AA187" s="64" t="s">
        <v>260</v>
      </c>
      <c r="AB187" s="63">
        <v>10</v>
      </c>
    </row>
    <row r="188" spans="1:28" s="8" customFormat="1" ht="30.65" customHeight="1">
      <c r="A188" s="11"/>
      <c r="B188" s="12"/>
      <c r="C188" s="34">
        <v>6</v>
      </c>
      <c r="D188" s="34">
        <v>5</v>
      </c>
      <c r="E188" s="34">
        <v>6</v>
      </c>
      <c r="F188" s="34">
        <v>0</v>
      </c>
      <c r="G188" s="34">
        <v>8</v>
      </c>
      <c r="H188" s="34">
        <v>0</v>
      </c>
      <c r="I188" s="34">
        <v>1</v>
      </c>
      <c r="J188" s="159">
        <v>0</v>
      </c>
      <c r="K188" s="34">
        <v>2</v>
      </c>
      <c r="L188" s="34">
        <v>3</v>
      </c>
      <c r="M188" s="34">
        <v>0</v>
      </c>
      <c r="N188" s="158">
        <v>1</v>
      </c>
      <c r="O188" s="34">
        <v>2</v>
      </c>
      <c r="P188" s="40">
        <v>2</v>
      </c>
      <c r="Q188" s="70">
        <v>2</v>
      </c>
      <c r="R188" s="70">
        <v>4</v>
      </c>
      <c r="S188" s="35" t="s">
        <v>252</v>
      </c>
      <c r="T188" s="48" t="s">
        <v>110</v>
      </c>
      <c r="U188" s="85" t="s">
        <v>248</v>
      </c>
      <c r="V188" s="134">
        <v>0</v>
      </c>
      <c r="W188" s="270">
        <v>46</v>
      </c>
      <c r="X188" s="134">
        <v>0</v>
      </c>
      <c r="Y188" s="134">
        <v>0</v>
      </c>
      <c r="Z188" s="134">
        <v>0</v>
      </c>
      <c r="AA188" s="134">
        <v>0</v>
      </c>
      <c r="AB188" s="86"/>
    </row>
    <row r="189" spans="1:28" s="8" customFormat="1" ht="18" customHeight="1">
      <c r="A189" s="11"/>
      <c r="B189" s="12"/>
      <c r="C189" s="34"/>
      <c r="D189" s="34"/>
      <c r="E189" s="34"/>
      <c r="F189" s="34"/>
      <c r="G189" s="34"/>
      <c r="H189" s="34"/>
      <c r="I189" s="34"/>
      <c r="J189" s="52"/>
      <c r="K189" s="34"/>
      <c r="L189" s="34"/>
      <c r="M189" s="40"/>
      <c r="N189" s="34"/>
      <c r="O189" s="34"/>
      <c r="P189" s="34"/>
      <c r="Q189" s="35"/>
      <c r="R189" s="35"/>
      <c r="S189" s="35"/>
      <c r="T189" s="89" t="s">
        <v>198</v>
      </c>
      <c r="U189" s="85" t="s">
        <v>237</v>
      </c>
      <c r="V189" s="63" t="s">
        <v>260</v>
      </c>
      <c r="W189" s="63">
        <v>46</v>
      </c>
      <c r="X189" s="63" t="s">
        <v>260</v>
      </c>
      <c r="Y189" s="63" t="s">
        <v>260</v>
      </c>
      <c r="Z189" s="63" t="s">
        <v>260</v>
      </c>
      <c r="AA189" s="63" t="s">
        <v>260</v>
      </c>
      <c r="AB189" s="63">
        <v>46</v>
      </c>
    </row>
    <row r="190" spans="1:28" s="8" customFormat="1" ht="32.25" hidden="1" customHeight="1">
      <c r="A190" s="11"/>
      <c r="B190" s="12"/>
      <c r="C190" s="34">
        <v>6</v>
      </c>
      <c r="D190" s="34">
        <v>5</v>
      </c>
      <c r="E190" s="34">
        <v>6</v>
      </c>
      <c r="F190" s="34">
        <v>0</v>
      </c>
      <c r="G190" s="34">
        <v>8</v>
      </c>
      <c r="H190" s="34">
        <v>0</v>
      </c>
      <c r="I190" s="34">
        <v>1</v>
      </c>
      <c r="J190" s="159">
        <v>4</v>
      </c>
      <c r="K190" s="34">
        <v>2</v>
      </c>
      <c r="L190" s="34">
        <v>3</v>
      </c>
      <c r="M190" s="34">
        <v>0</v>
      </c>
      <c r="N190" s="158">
        <v>2</v>
      </c>
      <c r="O190" s="34">
        <v>2</v>
      </c>
      <c r="P190" s="34">
        <v>3</v>
      </c>
      <c r="Q190" s="35">
        <v>0</v>
      </c>
      <c r="R190" s="35">
        <v>9</v>
      </c>
      <c r="S190" s="35" t="s">
        <v>251</v>
      </c>
      <c r="T190" s="48" t="s">
        <v>33</v>
      </c>
      <c r="U190" s="85" t="s">
        <v>248</v>
      </c>
      <c r="V190" s="134">
        <v>0</v>
      </c>
      <c r="W190" s="140">
        <v>0</v>
      </c>
      <c r="X190" s="134">
        <v>0</v>
      </c>
      <c r="Y190" s="134">
        <v>0</v>
      </c>
      <c r="Z190" s="134">
        <v>0</v>
      </c>
      <c r="AA190" s="134">
        <v>0</v>
      </c>
      <c r="AB190" s="86"/>
    </row>
    <row r="191" spans="1:28" s="8" customFormat="1" ht="32.25" hidden="1" customHeight="1">
      <c r="A191" s="11"/>
      <c r="B191" s="12"/>
      <c r="C191" s="34"/>
      <c r="D191" s="34"/>
      <c r="E191" s="34"/>
      <c r="F191" s="34"/>
      <c r="G191" s="34"/>
      <c r="H191" s="34"/>
      <c r="I191" s="34"/>
      <c r="J191" s="52"/>
      <c r="K191" s="34"/>
      <c r="L191" s="34"/>
      <c r="M191" s="34"/>
      <c r="N191" s="34"/>
      <c r="O191" s="34"/>
      <c r="P191" s="34"/>
      <c r="Q191" s="35"/>
      <c r="R191" s="35"/>
      <c r="S191" s="35"/>
      <c r="T191" s="9" t="s">
        <v>281</v>
      </c>
      <c r="U191" s="207" t="s">
        <v>237</v>
      </c>
      <c r="V191" s="63" t="s">
        <v>260</v>
      </c>
      <c r="W191" s="64" t="s">
        <v>260</v>
      </c>
      <c r="X191" s="134" t="s">
        <v>260</v>
      </c>
      <c r="Y191" s="63">
        <v>1</v>
      </c>
      <c r="Z191" s="134" t="s">
        <v>260</v>
      </c>
      <c r="AA191" s="134" t="s">
        <v>260</v>
      </c>
      <c r="AB191" s="63">
        <v>1</v>
      </c>
    </row>
    <row r="192" spans="1:28" s="8" customFormat="1" ht="34.25" customHeight="1">
      <c r="A192" s="11"/>
      <c r="B192" s="12"/>
      <c r="C192" s="34">
        <v>6</v>
      </c>
      <c r="D192" s="34">
        <v>5</v>
      </c>
      <c r="E192" s="34">
        <v>6</v>
      </c>
      <c r="F192" s="34">
        <v>0</v>
      </c>
      <c r="G192" s="34">
        <v>8</v>
      </c>
      <c r="H192" s="34">
        <v>0</v>
      </c>
      <c r="I192" s="34">
        <v>1</v>
      </c>
      <c r="J192" s="159">
        <v>0</v>
      </c>
      <c r="K192" s="34">
        <v>2</v>
      </c>
      <c r="L192" s="40">
        <v>3</v>
      </c>
      <c r="M192" s="34">
        <v>0</v>
      </c>
      <c r="N192" s="158">
        <v>1</v>
      </c>
      <c r="O192" s="34">
        <v>2</v>
      </c>
      <c r="P192" s="34">
        <v>2</v>
      </c>
      <c r="Q192" s="35">
        <v>3</v>
      </c>
      <c r="R192" s="35">
        <v>0</v>
      </c>
      <c r="S192" s="35" t="s">
        <v>252</v>
      </c>
      <c r="T192" s="48" t="s">
        <v>111</v>
      </c>
      <c r="U192" s="207" t="s">
        <v>248</v>
      </c>
      <c r="V192" s="134">
        <v>767.5</v>
      </c>
      <c r="W192" s="270">
        <v>210.5</v>
      </c>
      <c r="X192" s="134">
        <v>216</v>
      </c>
      <c r="Y192" s="134">
        <v>216</v>
      </c>
      <c r="Z192" s="134">
        <v>216</v>
      </c>
      <c r="AA192" s="134">
        <v>216</v>
      </c>
      <c r="AB192" s="86"/>
    </row>
    <row r="193" spans="1:28" s="8" customFormat="1" ht="22.25" customHeight="1">
      <c r="A193" s="11"/>
      <c r="B193" s="12"/>
      <c r="C193" s="67"/>
      <c r="D193" s="34"/>
      <c r="E193" s="34"/>
      <c r="F193" s="34"/>
      <c r="G193" s="34"/>
      <c r="H193" s="34"/>
      <c r="I193" s="34"/>
      <c r="J193" s="52"/>
      <c r="K193" s="34"/>
      <c r="L193" s="34"/>
      <c r="M193" s="34"/>
      <c r="N193" s="34"/>
      <c r="O193" s="34"/>
      <c r="P193" s="34"/>
      <c r="Q193" s="35"/>
      <c r="R193" s="35"/>
      <c r="S193" s="35"/>
      <c r="T193" s="48" t="s">
        <v>218</v>
      </c>
      <c r="U193" s="85" t="s">
        <v>237</v>
      </c>
      <c r="V193" s="63">
        <v>1</v>
      </c>
      <c r="W193" s="63">
        <v>1</v>
      </c>
      <c r="X193" s="63">
        <v>1</v>
      </c>
      <c r="Y193" s="63">
        <v>1</v>
      </c>
      <c r="Z193" s="63">
        <v>1</v>
      </c>
      <c r="AA193" s="63">
        <v>1</v>
      </c>
      <c r="AB193" s="63">
        <v>1</v>
      </c>
    </row>
    <row r="194" spans="1:28" s="8" customFormat="1" ht="27.65" customHeight="1">
      <c r="A194" s="11"/>
      <c r="B194" s="12"/>
      <c r="C194" s="34">
        <v>6</v>
      </c>
      <c r="D194" s="34">
        <v>5</v>
      </c>
      <c r="E194" s="34">
        <v>6</v>
      </c>
      <c r="F194" s="34">
        <v>0</v>
      </c>
      <c r="G194" s="34">
        <v>8</v>
      </c>
      <c r="H194" s="34">
        <v>0</v>
      </c>
      <c r="I194" s="34">
        <v>1</v>
      </c>
      <c r="J194" s="159">
        <v>0</v>
      </c>
      <c r="K194" s="34">
        <v>2</v>
      </c>
      <c r="L194" s="34">
        <v>3</v>
      </c>
      <c r="M194" s="34">
        <v>0</v>
      </c>
      <c r="N194" s="158">
        <v>1</v>
      </c>
      <c r="O194" s="34">
        <v>2</v>
      </c>
      <c r="P194" s="40">
        <v>2</v>
      </c>
      <c r="Q194" s="41">
        <v>4</v>
      </c>
      <c r="R194" s="41">
        <v>2</v>
      </c>
      <c r="S194" s="35" t="s">
        <v>252</v>
      </c>
      <c r="T194" s="48" t="s">
        <v>112</v>
      </c>
      <c r="U194" s="85" t="s">
        <v>248</v>
      </c>
      <c r="V194" s="134">
        <v>138.18</v>
      </c>
      <c r="W194" s="270">
        <v>330</v>
      </c>
      <c r="X194" s="134">
        <v>110</v>
      </c>
      <c r="Y194" s="134">
        <v>110</v>
      </c>
      <c r="Z194" s="134">
        <f>Y194</f>
        <v>110</v>
      </c>
      <c r="AA194" s="134">
        <f>Z194</f>
        <v>110</v>
      </c>
      <c r="AB194" s="86"/>
    </row>
    <row r="195" spans="1:28" s="8" customFormat="1" ht="30" customHeight="1">
      <c r="A195" s="11"/>
      <c r="B195" s="12"/>
      <c r="C195" s="34"/>
      <c r="D195" s="34"/>
      <c r="E195" s="34"/>
      <c r="F195" s="34"/>
      <c r="G195" s="34"/>
      <c r="H195" s="34"/>
      <c r="I195" s="34"/>
      <c r="J195" s="52"/>
      <c r="K195" s="34"/>
      <c r="L195" s="34"/>
      <c r="M195" s="40"/>
      <c r="N195" s="34"/>
      <c r="O195" s="34"/>
      <c r="P195" s="34"/>
      <c r="Q195" s="35"/>
      <c r="R195" s="35"/>
      <c r="S195" s="35"/>
      <c r="T195" s="48" t="s">
        <v>323</v>
      </c>
      <c r="U195" s="85" t="s">
        <v>237</v>
      </c>
      <c r="V195" s="63">
        <v>5</v>
      </c>
      <c r="W195" s="63">
        <v>5</v>
      </c>
      <c r="X195" s="63">
        <v>5</v>
      </c>
      <c r="Y195" s="63">
        <v>5</v>
      </c>
      <c r="Z195" s="63">
        <v>5</v>
      </c>
      <c r="AA195" s="63">
        <v>5</v>
      </c>
      <c r="AB195" s="64">
        <v>5</v>
      </c>
    </row>
    <row r="196" spans="1:28" s="8" customFormat="1" ht="34.25" customHeight="1">
      <c r="A196" s="11"/>
      <c r="B196" s="12"/>
      <c r="C196" s="217">
        <v>7</v>
      </c>
      <c r="D196" s="217">
        <v>5</v>
      </c>
      <c r="E196" s="217">
        <v>6</v>
      </c>
      <c r="F196" s="216">
        <v>0</v>
      </c>
      <c r="G196" s="216">
        <v>8</v>
      </c>
      <c r="H196" s="216">
        <v>0</v>
      </c>
      <c r="I196" s="216">
        <v>1</v>
      </c>
      <c r="J196" s="218">
        <v>0</v>
      </c>
      <c r="K196" s="216">
        <v>2</v>
      </c>
      <c r="L196" s="216">
        <v>3</v>
      </c>
      <c r="M196" s="216">
        <v>0</v>
      </c>
      <c r="N196" s="216">
        <v>1</v>
      </c>
      <c r="O196" s="216">
        <v>2</v>
      </c>
      <c r="P196" s="216">
        <v>2</v>
      </c>
      <c r="Q196" s="220">
        <v>1</v>
      </c>
      <c r="R196" s="220">
        <v>1</v>
      </c>
      <c r="S196" s="220" t="s">
        <v>252</v>
      </c>
      <c r="T196" s="222" t="s">
        <v>314</v>
      </c>
      <c r="U196" s="211" t="s">
        <v>248</v>
      </c>
      <c r="V196" s="212">
        <v>306.83</v>
      </c>
      <c r="W196" s="214">
        <v>0</v>
      </c>
      <c r="X196" s="212">
        <v>0</v>
      </c>
      <c r="Y196" s="212">
        <v>0</v>
      </c>
      <c r="Z196" s="212">
        <v>0</v>
      </c>
      <c r="AA196" s="212">
        <v>0</v>
      </c>
      <c r="AB196" s="213"/>
    </row>
    <row r="197" spans="1:28" s="8" customFormat="1" ht="22.25" customHeight="1">
      <c r="A197" s="11"/>
      <c r="B197" s="12"/>
      <c r="C197" s="216"/>
      <c r="D197" s="216"/>
      <c r="E197" s="216"/>
      <c r="F197" s="216"/>
      <c r="G197" s="216"/>
      <c r="H197" s="216"/>
      <c r="I197" s="216"/>
      <c r="J197" s="217"/>
      <c r="K197" s="216"/>
      <c r="L197" s="216"/>
      <c r="M197" s="216"/>
      <c r="N197" s="216"/>
      <c r="O197" s="216"/>
      <c r="P197" s="216"/>
      <c r="Q197" s="220"/>
      <c r="R197" s="220"/>
      <c r="S197" s="220"/>
      <c r="T197" s="210" t="s">
        <v>313</v>
      </c>
      <c r="U197" s="211" t="s">
        <v>237</v>
      </c>
      <c r="V197" s="224">
        <v>1</v>
      </c>
      <c r="W197" s="224" t="s">
        <v>260</v>
      </c>
      <c r="X197" s="224" t="s">
        <v>260</v>
      </c>
      <c r="Y197" s="212" t="s">
        <v>260</v>
      </c>
      <c r="Z197" s="212" t="s">
        <v>260</v>
      </c>
      <c r="AA197" s="224" t="s">
        <v>260</v>
      </c>
      <c r="AB197" s="224">
        <v>1</v>
      </c>
    </row>
    <row r="198" spans="1:28" s="8" customFormat="1" ht="32.5" customHeight="1">
      <c r="A198" s="49"/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5"/>
      <c r="R198" s="55"/>
      <c r="S198" s="55"/>
      <c r="T198" s="83" t="s">
        <v>122</v>
      </c>
      <c r="U198" s="84" t="s">
        <v>248</v>
      </c>
      <c r="V198" s="91">
        <f t="shared" ref="V198:AA198" si="12">V206+V204</f>
        <v>800</v>
      </c>
      <c r="W198" s="91">
        <f t="shared" si="12"/>
        <v>1000</v>
      </c>
      <c r="X198" s="91">
        <f t="shared" si="12"/>
        <v>600</v>
      </c>
      <c r="Y198" s="91">
        <f t="shared" si="12"/>
        <v>600</v>
      </c>
      <c r="Z198" s="91">
        <f t="shared" si="12"/>
        <v>0</v>
      </c>
      <c r="AA198" s="91">
        <f t="shared" si="12"/>
        <v>0</v>
      </c>
      <c r="AB198" s="180"/>
    </row>
    <row r="199" spans="1:28" s="8" customFormat="1" ht="30" customHeight="1">
      <c r="A199" s="11"/>
      <c r="B199" s="12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5"/>
      <c r="R199" s="35"/>
      <c r="S199" s="35"/>
      <c r="T199" s="33" t="s">
        <v>89</v>
      </c>
      <c r="U199" s="207" t="s">
        <v>237</v>
      </c>
      <c r="V199" s="156">
        <v>4324</v>
      </c>
      <c r="W199" s="156">
        <v>1220</v>
      </c>
      <c r="X199" s="156">
        <v>1240</v>
      </c>
      <c r="Y199" s="156">
        <v>1260</v>
      </c>
      <c r="Z199" s="156">
        <v>1280</v>
      </c>
      <c r="AA199" s="156">
        <v>1300</v>
      </c>
      <c r="AB199" s="181">
        <f>SUM(V199:AA199)</f>
        <v>10624</v>
      </c>
    </row>
    <row r="200" spans="1:28" s="8" customFormat="1" ht="30" customHeight="1">
      <c r="A200" s="11"/>
      <c r="B200" s="1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5"/>
      <c r="R200" s="35"/>
      <c r="S200" s="35"/>
      <c r="T200" s="9" t="s">
        <v>283</v>
      </c>
      <c r="U200" s="207" t="s">
        <v>238</v>
      </c>
      <c r="V200" s="64">
        <v>23004</v>
      </c>
      <c r="W200" s="64">
        <v>11000</v>
      </c>
      <c r="X200" s="64">
        <v>12000</v>
      </c>
      <c r="Y200" s="64">
        <v>13000</v>
      </c>
      <c r="Z200" s="64">
        <v>14000</v>
      </c>
      <c r="AA200" s="64">
        <v>16000</v>
      </c>
      <c r="AB200" s="64">
        <f>SUM(V200:AA200)</f>
        <v>89004</v>
      </c>
    </row>
    <row r="201" spans="1:28" s="8" customFormat="1" ht="13.75" customHeight="1">
      <c r="A201" s="11"/>
      <c r="B201" s="12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5"/>
      <c r="R201" s="35"/>
      <c r="S201" s="35"/>
      <c r="T201" s="9" t="s">
        <v>199</v>
      </c>
      <c r="U201" s="207" t="s">
        <v>238</v>
      </c>
      <c r="V201" s="64">
        <v>25348</v>
      </c>
      <c r="W201" s="64">
        <v>17200</v>
      </c>
      <c r="X201" s="64">
        <v>17250</v>
      </c>
      <c r="Y201" s="64">
        <v>17250</v>
      </c>
      <c r="Z201" s="64">
        <v>17300</v>
      </c>
      <c r="AA201" s="64">
        <v>17300</v>
      </c>
      <c r="AB201" s="64">
        <f>SUM(V201:AA201)</f>
        <v>111648</v>
      </c>
    </row>
    <row r="202" spans="1:28" s="8" customFormat="1" ht="18.649999999999999" customHeight="1">
      <c r="A202" s="38"/>
      <c r="B202" s="39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5"/>
      <c r="R202" s="35"/>
      <c r="S202" s="35"/>
      <c r="T202" s="202" t="s">
        <v>200</v>
      </c>
      <c r="U202" s="207" t="s">
        <v>237</v>
      </c>
      <c r="V202" s="64">
        <v>278578</v>
      </c>
      <c r="W202" s="64">
        <v>130000</v>
      </c>
      <c r="X202" s="64">
        <v>130000</v>
      </c>
      <c r="Y202" s="64">
        <v>130000</v>
      </c>
      <c r="Z202" s="64">
        <v>130000</v>
      </c>
      <c r="AA202" s="64">
        <v>130000</v>
      </c>
      <c r="AB202" s="64">
        <f>SUM(V202:AA202)</f>
        <v>928578</v>
      </c>
    </row>
    <row r="203" spans="1:28" s="8" customFormat="1" ht="13.75" customHeight="1">
      <c r="A203" s="11"/>
      <c r="B203" s="12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5"/>
      <c r="R203" s="35"/>
      <c r="S203" s="35"/>
      <c r="T203" s="9" t="s">
        <v>284</v>
      </c>
      <c r="U203" s="207" t="s">
        <v>237</v>
      </c>
      <c r="V203" s="64">
        <v>712990</v>
      </c>
      <c r="W203" s="64">
        <v>380000</v>
      </c>
      <c r="X203" s="64">
        <v>380000</v>
      </c>
      <c r="Y203" s="64">
        <v>380000</v>
      </c>
      <c r="Z203" s="64">
        <v>380000</v>
      </c>
      <c r="AA203" s="64">
        <v>380000</v>
      </c>
      <c r="AB203" s="64">
        <f>SUM(V203:AA203)</f>
        <v>2612990</v>
      </c>
    </row>
    <row r="204" spans="1:28" s="8" customFormat="1" ht="26.4" customHeight="1">
      <c r="A204" s="11"/>
      <c r="B204" s="12"/>
      <c r="C204" s="34">
        <v>6</v>
      </c>
      <c r="D204" s="34">
        <v>5</v>
      </c>
      <c r="E204" s="34">
        <v>6</v>
      </c>
      <c r="F204" s="34">
        <v>0</v>
      </c>
      <c r="G204" s="34">
        <v>8</v>
      </c>
      <c r="H204" s="34">
        <v>0</v>
      </c>
      <c r="I204" s="34">
        <v>1</v>
      </c>
      <c r="J204" s="159">
        <v>0</v>
      </c>
      <c r="K204" s="34">
        <v>2</v>
      </c>
      <c r="L204" s="34">
        <v>3</v>
      </c>
      <c r="M204" s="34">
        <v>0</v>
      </c>
      <c r="N204" s="158">
        <v>2</v>
      </c>
      <c r="O204" s="34">
        <v>2</v>
      </c>
      <c r="P204" s="34">
        <v>2</v>
      </c>
      <c r="Q204" s="35">
        <v>1</v>
      </c>
      <c r="R204" s="35">
        <v>4</v>
      </c>
      <c r="S204" s="35" t="s">
        <v>252</v>
      </c>
      <c r="T204" s="9" t="s">
        <v>113</v>
      </c>
      <c r="U204" s="207" t="s">
        <v>247</v>
      </c>
      <c r="V204" s="134">
        <v>300</v>
      </c>
      <c r="W204" s="249">
        <v>500</v>
      </c>
      <c r="X204" s="134">
        <v>600</v>
      </c>
      <c r="Y204" s="134">
        <f>X204</f>
        <v>600</v>
      </c>
      <c r="Z204" s="134">
        <v>0</v>
      </c>
      <c r="AA204" s="134">
        <v>0</v>
      </c>
      <c r="AB204" s="179"/>
    </row>
    <row r="205" spans="1:28" s="8" customFormat="1" ht="14.4" customHeight="1">
      <c r="A205" s="11"/>
      <c r="B205" s="12"/>
      <c r="C205" s="34"/>
      <c r="D205" s="34"/>
      <c r="E205" s="34"/>
      <c r="F205" s="34"/>
      <c r="G205" s="34"/>
      <c r="H205" s="34"/>
      <c r="I205" s="34"/>
      <c r="J205" s="52"/>
      <c r="K205" s="34"/>
      <c r="L205" s="34"/>
      <c r="M205" s="40"/>
      <c r="N205" s="40"/>
      <c r="O205" s="34"/>
      <c r="P205" s="34"/>
      <c r="Q205" s="35"/>
      <c r="R205" s="35"/>
      <c r="S205" s="35"/>
      <c r="T205" s="275" t="s">
        <v>132</v>
      </c>
      <c r="U205" s="85" t="s">
        <v>237</v>
      </c>
      <c r="V205" s="64">
        <v>385</v>
      </c>
      <c r="W205" s="64">
        <v>600</v>
      </c>
      <c r="X205" s="64">
        <v>600</v>
      </c>
      <c r="Y205" s="64">
        <v>600</v>
      </c>
      <c r="Z205" s="64" t="s">
        <v>260</v>
      </c>
      <c r="AA205" s="64" t="s">
        <v>260</v>
      </c>
      <c r="AB205" s="175">
        <f>V205+W205+X205+Y205</f>
        <v>2185</v>
      </c>
    </row>
    <row r="206" spans="1:28" s="8" customFormat="1" ht="46.25" customHeight="1">
      <c r="A206" s="11"/>
      <c r="B206" s="12"/>
      <c r="C206" s="34">
        <v>6</v>
      </c>
      <c r="D206" s="34">
        <v>5</v>
      </c>
      <c r="E206" s="34">
        <v>6</v>
      </c>
      <c r="F206" s="34">
        <v>0</v>
      </c>
      <c r="G206" s="34">
        <v>8</v>
      </c>
      <c r="H206" s="34">
        <v>0</v>
      </c>
      <c r="I206" s="34">
        <v>1</v>
      </c>
      <c r="J206" s="159">
        <v>0</v>
      </c>
      <c r="K206" s="34">
        <v>2</v>
      </c>
      <c r="L206" s="34">
        <v>3</v>
      </c>
      <c r="M206" s="34">
        <v>0</v>
      </c>
      <c r="N206" s="158">
        <v>2</v>
      </c>
      <c r="O206" s="34" t="s">
        <v>274</v>
      </c>
      <c r="P206" s="34">
        <v>5</v>
      </c>
      <c r="Q206" s="35">
        <v>1</v>
      </c>
      <c r="R206" s="35">
        <v>9</v>
      </c>
      <c r="S206" s="257">
        <v>9</v>
      </c>
      <c r="T206" s="9" t="s">
        <v>287</v>
      </c>
      <c r="U206" s="207" t="s">
        <v>247</v>
      </c>
      <c r="V206" s="134">
        <v>500</v>
      </c>
      <c r="W206" s="270">
        <v>500</v>
      </c>
      <c r="X206" s="134">
        <v>0</v>
      </c>
      <c r="Y206" s="134">
        <v>0</v>
      </c>
      <c r="Z206" s="134">
        <f>Y206</f>
        <v>0</v>
      </c>
      <c r="AA206" s="134">
        <f>Z206</f>
        <v>0</v>
      </c>
      <c r="AB206" s="179"/>
    </row>
    <row r="207" spans="1:28" s="8" customFormat="1" ht="15" customHeight="1">
      <c r="A207" s="11"/>
      <c r="B207" s="12"/>
      <c r="C207" s="34"/>
      <c r="D207" s="34"/>
      <c r="E207" s="34"/>
      <c r="F207" s="34"/>
      <c r="G207" s="34"/>
      <c r="H207" s="34"/>
      <c r="I207" s="34"/>
      <c r="J207" s="52"/>
      <c r="K207" s="34"/>
      <c r="L207" s="34"/>
      <c r="M207" s="40"/>
      <c r="N207" s="40"/>
      <c r="O207" s="34"/>
      <c r="P207" s="34"/>
      <c r="Q207" s="35"/>
      <c r="R207" s="35"/>
      <c r="S207" s="35"/>
      <c r="T207" s="9" t="s">
        <v>282</v>
      </c>
      <c r="U207" s="85" t="s">
        <v>237</v>
      </c>
      <c r="V207" s="64">
        <v>1005</v>
      </c>
      <c r="W207" s="64">
        <v>600</v>
      </c>
      <c r="X207" s="64" t="s">
        <v>260</v>
      </c>
      <c r="Y207" s="64" t="s">
        <v>260</v>
      </c>
      <c r="Z207" s="64" t="s">
        <v>260</v>
      </c>
      <c r="AA207" s="64" t="s">
        <v>260</v>
      </c>
      <c r="AB207" s="64">
        <f>V207+W207</f>
        <v>1605</v>
      </c>
    </row>
    <row r="208" spans="1:28" s="8" customFormat="1" ht="33" customHeight="1">
      <c r="A208" s="11"/>
      <c r="B208" s="12"/>
      <c r="C208" s="158"/>
      <c r="D208" s="158"/>
      <c r="E208" s="158"/>
      <c r="F208" s="158"/>
      <c r="G208" s="158"/>
      <c r="H208" s="158"/>
      <c r="I208" s="158"/>
      <c r="J208" s="159"/>
      <c r="K208" s="158"/>
      <c r="L208" s="157"/>
      <c r="M208" s="158"/>
      <c r="N208" s="158"/>
      <c r="O208" s="158"/>
      <c r="P208" s="158"/>
      <c r="Q208" s="201"/>
      <c r="R208" s="201"/>
      <c r="S208" s="201"/>
      <c r="T208" s="83" t="s">
        <v>182</v>
      </c>
      <c r="U208" s="84" t="s">
        <v>248</v>
      </c>
      <c r="V208" s="91">
        <f>V210</f>
        <v>105.1</v>
      </c>
      <c r="W208" s="91">
        <f>W210</f>
        <v>20</v>
      </c>
      <c r="X208" s="91">
        <v>0</v>
      </c>
      <c r="Y208" s="91">
        <v>0</v>
      </c>
      <c r="Z208" s="91">
        <v>0</v>
      </c>
      <c r="AA208" s="91">
        <v>0</v>
      </c>
      <c r="AB208" s="180"/>
    </row>
    <row r="209" spans="1:36" s="8" customFormat="1" ht="27" customHeight="1">
      <c r="A209" s="11"/>
      <c r="B209" s="12"/>
      <c r="C209" s="235"/>
      <c r="D209" s="158"/>
      <c r="E209" s="158"/>
      <c r="F209" s="158"/>
      <c r="G209" s="158"/>
      <c r="H209" s="158"/>
      <c r="I209" s="158"/>
      <c r="J209" s="159"/>
      <c r="K209" s="158"/>
      <c r="L209" s="158"/>
      <c r="M209" s="158"/>
      <c r="N209" s="158"/>
      <c r="O209" s="158"/>
      <c r="P209" s="158"/>
      <c r="Q209" s="201"/>
      <c r="R209" s="201"/>
      <c r="S209" s="201"/>
      <c r="T209" s="170" t="s">
        <v>183</v>
      </c>
      <c r="U209" s="236" t="s">
        <v>237</v>
      </c>
      <c r="V209" s="64">
        <v>1</v>
      </c>
      <c r="W209" s="145">
        <v>1</v>
      </c>
      <c r="X209" s="64" t="s">
        <v>260</v>
      </c>
      <c r="Y209" s="64" t="s">
        <v>260</v>
      </c>
      <c r="Z209" s="145" t="s">
        <v>260</v>
      </c>
      <c r="AA209" s="145" t="s">
        <v>260</v>
      </c>
      <c r="AB209" s="252">
        <f>W209+V209</f>
        <v>2</v>
      </c>
    </row>
    <row r="210" spans="1:36" s="8" customFormat="1" ht="31.75" customHeight="1">
      <c r="A210" s="11"/>
      <c r="B210" s="12"/>
      <c r="C210" s="217">
        <v>6</v>
      </c>
      <c r="D210" s="217">
        <v>5</v>
      </c>
      <c r="E210" s="217">
        <v>6</v>
      </c>
      <c r="F210" s="216">
        <v>0</v>
      </c>
      <c r="G210" s="216">
        <v>8</v>
      </c>
      <c r="H210" s="216">
        <v>0</v>
      </c>
      <c r="I210" s="216">
        <v>1</v>
      </c>
      <c r="J210" s="218">
        <v>0</v>
      </c>
      <c r="K210" s="216">
        <v>2</v>
      </c>
      <c r="L210" s="216">
        <v>3</v>
      </c>
      <c r="M210" s="216" t="s">
        <v>12</v>
      </c>
      <c r="N210" s="219">
        <v>2</v>
      </c>
      <c r="O210" s="216">
        <v>5</v>
      </c>
      <c r="P210" s="216">
        <v>5</v>
      </c>
      <c r="Q210" s="220">
        <v>1</v>
      </c>
      <c r="R210" s="220">
        <v>9</v>
      </c>
      <c r="S210" s="220">
        <v>3</v>
      </c>
      <c r="T210" s="210" t="s">
        <v>93</v>
      </c>
      <c r="U210" s="211" t="s">
        <v>248</v>
      </c>
      <c r="V210" s="212">
        <v>105.1</v>
      </c>
      <c r="W210" s="248">
        <v>20</v>
      </c>
      <c r="X210" s="212">
        <v>0</v>
      </c>
      <c r="Y210" s="212">
        <v>0</v>
      </c>
      <c r="Z210" s="212">
        <v>0</v>
      </c>
      <c r="AA210" s="224">
        <v>0</v>
      </c>
      <c r="AB210" s="213"/>
    </row>
    <row r="211" spans="1:36" s="8" customFormat="1" ht="33" customHeight="1">
      <c r="A211" s="11"/>
      <c r="B211" s="12"/>
      <c r="C211" s="216"/>
      <c r="D211" s="216"/>
      <c r="E211" s="216"/>
      <c r="F211" s="216"/>
      <c r="G211" s="216"/>
      <c r="H211" s="216"/>
      <c r="I211" s="216"/>
      <c r="J211" s="217"/>
      <c r="K211" s="216"/>
      <c r="L211" s="216"/>
      <c r="M211" s="216"/>
      <c r="N211" s="216"/>
      <c r="O211" s="216"/>
      <c r="P211" s="216"/>
      <c r="Q211" s="220"/>
      <c r="R211" s="220"/>
      <c r="S211" s="220"/>
      <c r="T211" s="227" t="s">
        <v>303</v>
      </c>
      <c r="U211" s="211" t="s">
        <v>237</v>
      </c>
      <c r="V211" s="228">
        <v>1</v>
      </c>
      <c r="W211" s="228">
        <v>1</v>
      </c>
      <c r="X211" s="212" t="s">
        <v>260</v>
      </c>
      <c r="Y211" s="212" t="s">
        <v>260</v>
      </c>
      <c r="Z211" s="212" t="s">
        <v>260</v>
      </c>
      <c r="AA211" s="224" t="s">
        <v>260</v>
      </c>
      <c r="AB211" s="228">
        <f>W211+V211</f>
        <v>2</v>
      </c>
    </row>
    <row r="212" spans="1:36" s="8" customFormat="1" ht="30" customHeight="1">
      <c r="A212" s="11"/>
      <c r="B212" s="12"/>
      <c r="C212" s="256"/>
      <c r="D212" s="256"/>
      <c r="E212" s="256"/>
      <c r="F212" s="256"/>
      <c r="G212" s="256"/>
      <c r="H212" s="256"/>
      <c r="I212" s="256"/>
      <c r="J212" s="267"/>
      <c r="K212" s="256"/>
      <c r="L212" s="256"/>
      <c r="M212" s="256"/>
      <c r="N212" s="256"/>
      <c r="O212" s="256"/>
      <c r="P212" s="256"/>
      <c r="Q212" s="257"/>
      <c r="R212" s="257"/>
      <c r="S212" s="257"/>
      <c r="T212" s="279" t="s">
        <v>308</v>
      </c>
      <c r="U212" s="258" t="s">
        <v>262</v>
      </c>
      <c r="V212" s="252">
        <v>1</v>
      </c>
      <c r="W212" s="252">
        <v>1</v>
      </c>
      <c r="X212" s="252">
        <v>1</v>
      </c>
      <c r="Y212" s="252">
        <v>1</v>
      </c>
      <c r="Z212" s="252">
        <v>1</v>
      </c>
      <c r="AA212" s="252">
        <v>1</v>
      </c>
      <c r="AB212" s="252"/>
    </row>
    <row r="213" spans="1:36" s="8" customFormat="1" ht="21" customHeight="1">
      <c r="A213" s="11"/>
      <c r="B213" s="12"/>
      <c r="C213" s="256"/>
      <c r="D213" s="256"/>
      <c r="E213" s="256"/>
      <c r="F213" s="256"/>
      <c r="G213" s="256"/>
      <c r="H213" s="256"/>
      <c r="I213" s="256"/>
      <c r="J213" s="267"/>
      <c r="K213" s="256"/>
      <c r="L213" s="256"/>
      <c r="M213" s="256"/>
      <c r="N213" s="256"/>
      <c r="O213" s="256"/>
      <c r="P213" s="256"/>
      <c r="Q213" s="257"/>
      <c r="R213" s="257"/>
      <c r="S213" s="257"/>
      <c r="T213" s="264" t="s">
        <v>309</v>
      </c>
      <c r="U213" s="258" t="s">
        <v>237</v>
      </c>
      <c r="V213" s="252">
        <v>438</v>
      </c>
      <c r="W213" s="252">
        <v>40</v>
      </c>
      <c r="X213" s="252">
        <v>43</v>
      </c>
      <c r="Y213" s="252">
        <v>45</v>
      </c>
      <c r="Z213" s="252">
        <v>50</v>
      </c>
      <c r="AA213" s="252">
        <v>52</v>
      </c>
      <c r="AB213" s="252">
        <f>V213+W213+X213+Y213+Z213+AA213</f>
        <v>668</v>
      </c>
    </row>
    <row r="214" spans="1:36" s="8" customFormat="1" ht="41.4" customHeight="1">
      <c r="A214" s="56">
        <v>6</v>
      </c>
      <c r="B214" s="57">
        <v>5</v>
      </c>
      <c r="C214" s="58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4"/>
      <c r="R214" s="54"/>
      <c r="S214" s="54"/>
      <c r="T214" s="131" t="s">
        <v>56</v>
      </c>
      <c r="U214" s="37" t="s">
        <v>248</v>
      </c>
      <c r="V214" s="163">
        <f t="shared" ref="V214:AA214" si="13">V215+V225</f>
        <v>3041.9</v>
      </c>
      <c r="W214" s="88">
        <f>W215+W225</f>
        <v>3922.3999999999996</v>
      </c>
      <c r="X214" s="163">
        <f t="shared" si="13"/>
        <v>4231.8999999999996</v>
      </c>
      <c r="Y214" s="163">
        <f t="shared" si="13"/>
        <v>4267.3999999999996</v>
      </c>
      <c r="Z214" s="163">
        <f t="shared" si="13"/>
        <v>4980.8999999999996</v>
      </c>
      <c r="AA214" s="163">
        <f t="shared" si="13"/>
        <v>4511.8999999999996</v>
      </c>
      <c r="AB214" s="182"/>
    </row>
    <row r="215" spans="1:36" s="8" customFormat="1" ht="28">
      <c r="A215" s="11"/>
      <c r="B215" s="12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6"/>
      <c r="R215" s="36"/>
      <c r="S215" s="36"/>
      <c r="T215" s="83" t="s">
        <v>57</v>
      </c>
      <c r="U215" s="90" t="s">
        <v>248</v>
      </c>
      <c r="V215" s="221">
        <f t="shared" ref="V215:AA215" si="14">V219+V221+V223</f>
        <v>885.36</v>
      </c>
      <c r="W215" s="221">
        <f>W219+W221+W223</f>
        <v>934.1</v>
      </c>
      <c r="X215" s="221">
        <f t="shared" si="14"/>
        <v>934.1</v>
      </c>
      <c r="Y215" s="221">
        <f t="shared" si="14"/>
        <v>934.1</v>
      </c>
      <c r="Z215" s="221">
        <f t="shared" si="14"/>
        <v>934.1</v>
      </c>
      <c r="AA215" s="221">
        <f t="shared" si="14"/>
        <v>934.1</v>
      </c>
      <c r="AB215" s="183"/>
    </row>
    <row r="216" spans="1:36" s="8" customFormat="1" ht="27" customHeight="1">
      <c r="A216" s="12"/>
      <c r="B216" s="12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5"/>
      <c r="R216" s="35"/>
      <c r="S216" s="35"/>
      <c r="T216" s="48" t="s">
        <v>58</v>
      </c>
      <c r="U216" s="207" t="s">
        <v>239</v>
      </c>
      <c r="V216" s="63">
        <v>30</v>
      </c>
      <c r="W216" s="63">
        <v>32</v>
      </c>
      <c r="X216" s="63">
        <v>34</v>
      </c>
      <c r="Y216" s="65">
        <v>36</v>
      </c>
      <c r="Z216" s="65">
        <v>38</v>
      </c>
      <c r="AA216" s="65">
        <v>40</v>
      </c>
      <c r="AB216" s="64">
        <f>V216+W216+X216+Y216+Z216+AA216</f>
        <v>210</v>
      </c>
    </row>
    <row r="217" spans="1:36" s="8" customFormat="1" ht="33" customHeight="1">
      <c r="A217" s="11"/>
      <c r="B217" s="12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5"/>
      <c r="R217" s="35"/>
      <c r="S217" s="35"/>
      <c r="T217" s="9" t="s">
        <v>37</v>
      </c>
      <c r="U217" s="207" t="s">
        <v>262</v>
      </c>
      <c r="V217" s="75">
        <v>1</v>
      </c>
      <c r="W217" s="75">
        <v>1</v>
      </c>
      <c r="X217" s="75">
        <v>1</v>
      </c>
      <c r="Y217" s="75">
        <v>1</v>
      </c>
      <c r="Z217" s="75">
        <v>1</v>
      </c>
      <c r="AA217" s="75">
        <v>1</v>
      </c>
      <c r="AB217" s="185"/>
    </row>
    <row r="218" spans="1:36" s="8" customFormat="1" ht="28.25" customHeight="1">
      <c r="A218" s="12"/>
      <c r="B218" s="12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5"/>
      <c r="R218" s="35"/>
      <c r="S218" s="35"/>
      <c r="T218" s="48" t="s">
        <v>59</v>
      </c>
      <c r="U218" s="85" t="s">
        <v>238</v>
      </c>
      <c r="V218" s="63">
        <v>1500</v>
      </c>
      <c r="W218" s="63">
        <v>1550</v>
      </c>
      <c r="X218" s="63">
        <v>1550</v>
      </c>
      <c r="Y218" s="63">
        <v>1550</v>
      </c>
      <c r="Z218" s="63">
        <v>1600</v>
      </c>
      <c r="AA218" s="63">
        <v>1600</v>
      </c>
      <c r="AB218" s="64">
        <f>V218+W218+X218+Y218+Z218+AA218</f>
        <v>9350</v>
      </c>
    </row>
    <row r="219" spans="1:36" ht="31" customHeight="1">
      <c r="A219" s="13"/>
      <c r="B219" s="13"/>
      <c r="C219" s="34">
        <v>6</v>
      </c>
      <c r="D219" s="34">
        <v>5</v>
      </c>
      <c r="E219" s="34">
        <v>6</v>
      </c>
      <c r="F219" s="34">
        <v>0</v>
      </c>
      <c r="G219" s="34">
        <v>8</v>
      </c>
      <c r="H219" s="34">
        <v>0</v>
      </c>
      <c r="I219" s="34">
        <v>1</v>
      </c>
      <c r="J219" s="159">
        <v>0</v>
      </c>
      <c r="K219" s="34">
        <v>2</v>
      </c>
      <c r="L219" s="34">
        <v>4</v>
      </c>
      <c r="M219" s="34">
        <v>0</v>
      </c>
      <c r="N219" s="158">
        <v>1</v>
      </c>
      <c r="O219" s="34">
        <v>2</v>
      </c>
      <c r="P219" s="34">
        <v>2</v>
      </c>
      <c r="Q219" s="34">
        <v>2</v>
      </c>
      <c r="R219" s="34">
        <v>2</v>
      </c>
      <c r="S219" s="34" t="s">
        <v>252</v>
      </c>
      <c r="T219" s="154" t="s">
        <v>119</v>
      </c>
      <c r="U219" s="120" t="s">
        <v>248</v>
      </c>
      <c r="V219" s="118">
        <v>451.2</v>
      </c>
      <c r="W219" s="118">
        <v>476</v>
      </c>
      <c r="X219" s="118">
        <f>W219</f>
        <v>476</v>
      </c>
      <c r="Y219" s="118">
        <f>X219</f>
        <v>476</v>
      </c>
      <c r="Z219" s="118">
        <f>Y219</f>
        <v>476</v>
      </c>
      <c r="AA219" s="118">
        <f>Z219</f>
        <v>476</v>
      </c>
      <c r="AB219" s="184"/>
    </row>
    <row r="220" spans="1:36" ht="30.75" customHeight="1">
      <c r="A220" s="13"/>
      <c r="B220" s="13"/>
      <c r="C220" s="34"/>
      <c r="D220" s="34"/>
      <c r="E220" s="34"/>
      <c r="F220" s="34"/>
      <c r="G220" s="34"/>
      <c r="H220" s="34"/>
      <c r="I220" s="34"/>
      <c r="J220" s="52"/>
      <c r="K220" s="34"/>
      <c r="L220" s="34"/>
      <c r="M220" s="34"/>
      <c r="N220" s="34"/>
      <c r="O220" s="34"/>
      <c r="P220" s="34"/>
      <c r="Q220" s="34"/>
      <c r="R220" s="34"/>
      <c r="S220" s="34"/>
      <c r="T220" s="48" t="s">
        <v>285</v>
      </c>
      <c r="U220" s="85" t="s">
        <v>238</v>
      </c>
      <c r="V220" s="63">
        <v>6</v>
      </c>
      <c r="W220" s="63">
        <v>6</v>
      </c>
      <c r="X220" s="63">
        <v>6</v>
      </c>
      <c r="Y220" s="63">
        <v>6</v>
      </c>
      <c r="Z220" s="63">
        <v>6</v>
      </c>
      <c r="AA220" s="63">
        <v>6</v>
      </c>
      <c r="AB220" s="127">
        <v>6</v>
      </c>
      <c r="AC220" s="8"/>
    </row>
    <row r="221" spans="1:36" ht="29.4" customHeight="1">
      <c r="A221" s="13"/>
      <c r="B221" s="13"/>
      <c r="C221" s="34">
        <v>6</v>
      </c>
      <c r="D221" s="34">
        <v>5</v>
      </c>
      <c r="E221" s="34">
        <v>6</v>
      </c>
      <c r="F221" s="34">
        <v>0</v>
      </c>
      <c r="G221" s="34">
        <v>8</v>
      </c>
      <c r="H221" s="34">
        <v>0</v>
      </c>
      <c r="I221" s="34">
        <v>1</v>
      </c>
      <c r="J221" s="159">
        <v>0</v>
      </c>
      <c r="K221" s="34">
        <v>2</v>
      </c>
      <c r="L221" s="34">
        <v>4</v>
      </c>
      <c r="M221" s="34">
        <v>0</v>
      </c>
      <c r="N221" s="158">
        <v>1</v>
      </c>
      <c r="O221" s="34">
        <v>2</v>
      </c>
      <c r="P221" s="34">
        <v>2</v>
      </c>
      <c r="Q221" s="34">
        <v>3</v>
      </c>
      <c r="R221" s="34">
        <v>3</v>
      </c>
      <c r="S221" s="34" t="s">
        <v>252</v>
      </c>
      <c r="T221" s="154" t="s">
        <v>120</v>
      </c>
      <c r="U221" s="120" t="s">
        <v>248</v>
      </c>
      <c r="V221" s="118">
        <v>157.9</v>
      </c>
      <c r="W221" s="118">
        <v>166.6</v>
      </c>
      <c r="X221" s="118">
        <f>W221</f>
        <v>166.6</v>
      </c>
      <c r="Y221" s="118">
        <f>X221</f>
        <v>166.6</v>
      </c>
      <c r="Z221" s="118">
        <f>Y221</f>
        <v>166.6</v>
      </c>
      <c r="AA221" s="118">
        <f>Z221</f>
        <v>166.6</v>
      </c>
      <c r="AB221" s="184"/>
    </row>
    <row r="222" spans="1:36" ht="32.25" customHeight="1">
      <c r="A222" s="13"/>
      <c r="B222" s="13"/>
      <c r="C222" s="34"/>
      <c r="D222" s="34"/>
      <c r="E222" s="34"/>
      <c r="F222" s="34"/>
      <c r="G222" s="34"/>
      <c r="H222" s="34"/>
      <c r="I222" s="34"/>
      <c r="J222" s="52"/>
      <c r="K222" s="34"/>
      <c r="L222" s="34"/>
      <c r="M222" s="34"/>
      <c r="N222" s="158"/>
      <c r="O222" s="34"/>
      <c r="P222" s="34"/>
      <c r="Q222" s="34"/>
      <c r="R222" s="34"/>
      <c r="S222" s="34"/>
      <c r="T222" s="48" t="s">
        <v>204</v>
      </c>
      <c r="U222" s="85" t="s">
        <v>238</v>
      </c>
      <c r="V222" s="63">
        <v>2</v>
      </c>
      <c r="W222" s="63">
        <v>2</v>
      </c>
      <c r="X222" s="63">
        <v>2</v>
      </c>
      <c r="Y222" s="63">
        <v>2</v>
      </c>
      <c r="Z222" s="63">
        <v>2</v>
      </c>
      <c r="AA222" s="63">
        <v>2</v>
      </c>
      <c r="AB222" s="64">
        <v>2</v>
      </c>
      <c r="AC222" s="8"/>
    </row>
    <row r="223" spans="1:36" ht="29" customHeight="1">
      <c r="A223" s="13"/>
      <c r="B223" s="13"/>
      <c r="C223" s="34">
        <v>6</v>
      </c>
      <c r="D223" s="34">
        <v>5</v>
      </c>
      <c r="E223" s="34">
        <v>6</v>
      </c>
      <c r="F223" s="34">
        <v>0</v>
      </c>
      <c r="G223" s="34">
        <v>8</v>
      </c>
      <c r="H223" s="34">
        <v>0</v>
      </c>
      <c r="I223" s="34">
        <v>1</v>
      </c>
      <c r="J223" s="159">
        <v>0</v>
      </c>
      <c r="K223" s="40">
        <v>2</v>
      </c>
      <c r="L223" s="40">
        <v>4</v>
      </c>
      <c r="M223" s="40">
        <v>0</v>
      </c>
      <c r="N223" s="157">
        <v>1</v>
      </c>
      <c r="O223" s="40">
        <v>2</v>
      </c>
      <c r="P223" s="34">
        <v>2</v>
      </c>
      <c r="Q223" s="34">
        <v>4</v>
      </c>
      <c r="R223" s="34">
        <v>4</v>
      </c>
      <c r="S223" s="40" t="s">
        <v>252</v>
      </c>
      <c r="T223" s="154" t="s">
        <v>121</v>
      </c>
      <c r="U223" s="120" t="s">
        <v>248</v>
      </c>
      <c r="V223" s="118">
        <v>276.26</v>
      </c>
      <c r="W223" s="118">
        <v>291.5</v>
      </c>
      <c r="X223" s="118">
        <f>W223</f>
        <v>291.5</v>
      </c>
      <c r="Y223" s="118">
        <f>X223</f>
        <v>291.5</v>
      </c>
      <c r="Z223" s="118">
        <f>Y223</f>
        <v>291.5</v>
      </c>
      <c r="AA223" s="118">
        <f>Z223</f>
        <v>291.5</v>
      </c>
      <c r="AB223" s="184"/>
    </row>
    <row r="224" spans="1:36" ht="29" customHeight="1">
      <c r="A224" s="13"/>
      <c r="B224" s="13"/>
      <c r="C224" s="34"/>
      <c r="D224" s="34"/>
      <c r="E224" s="34"/>
      <c r="F224" s="34"/>
      <c r="G224" s="34"/>
      <c r="H224" s="34"/>
      <c r="I224" s="34"/>
      <c r="J224" s="52"/>
      <c r="K224" s="34"/>
      <c r="L224" s="34"/>
      <c r="M224" s="34"/>
      <c r="N224" s="34"/>
      <c r="O224" s="34"/>
      <c r="P224" s="92"/>
      <c r="Q224" s="124"/>
      <c r="R224" s="124"/>
      <c r="S224" s="34"/>
      <c r="T224" s="48" t="s">
        <v>341</v>
      </c>
      <c r="U224" s="85" t="s">
        <v>238</v>
      </c>
      <c r="V224" s="64">
        <v>5</v>
      </c>
      <c r="W224" s="63">
        <v>5</v>
      </c>
      <c r="X224" s="63">
        <v>5</v>
      </c>
      <c r="Y224" s="63">
        <v>5</v>
      </c>
      <c r="Z224" s="63">
        <v>5</v>
      </c>
      <c r="AA224" s="63">
        <v>5</v>
      </c>
      <c r="AB224" s="64">
        <v>5</v>
      </c>
      <c r="AC224" s="152"/>
      <c r="AD224" s="155"/>
      <c r="AE224" s="155"/>
      <c r="AF224" s="155"/>
      <c r="AG224" s="155"/>
      <c r="AH224" s="155"/>
      <c r="AI224" s="14"/>
      <c r="AJ224" s="14"/>
    </row>
    <row r="225" spans="1:29" s="8" customFormat="1" ht="27.65" customHeight="1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83" t="s">
        <v>20</v>
      </c>
      <c r="U225" s="90" t="s">
        <v>248</v>
      </c>
      <c r="V225" s="91">
        <f>V230+V232+V234+V236+V238+V240+V242+V244+V246+V248+V250+V252+V254+V256+V258+V260+V262+V264+V266+V268+V270+V272+V274+V276+V278+V280+V282+V284+V286+V288+V290+V292+V294+V296+V298+V300+V302+V304+V306+V308+V310+V312+V314+V316+V318+V320+V322</f>
        <v>2156.54</v>
      </c>
      <c r="W225" s="143">
        <f>W230+W232+W234+W236+W238+W240+W242+W244+W246+W248+W250+W252+W254+W256+W258+W260+W262+W264+W266+W268+W270+W272+W274+W276+W278+W280+W282+W284+W286+W288+W290+W292+W294+W296+W298+W300+W302+W304+W306+W308+W310+W312+W314+W316+W318+W320+W322+W324+W326+W328</f>
        <v>2988.2999999999997</v>
      </c>
      <c r="X225" s="91">
        <f>X230+X232+X234+X236+X238+X240+X242+X244+X246+X248+X250+X252+X254+X256+X258+X260+X262+X264+X266+X268+X270+X272+X274+X276+X278+X280+X282+X284+X286+X288+X290+X292+X294+X296+X298+X300+X302+X304+X306+X308+X310+X312+X314+X316+X318+X320+X322+X324+X326+X328</f>
        <v>3297.7999999999997</v>
      </c>
      <c r="Y225" s="91">
        <f>Y230+Y232+Y234+Y236+Y238+Y240+Y242+Y244+Y246+Y248+Y250+Y252+Y254+Y256+Y258+Y260+Y262+Y264+Y266+Y268+Y270+Y272+Y274+Y276+Y278+Y280+Y282+Y284+Y286+Y288+Y290+Y292+Y294+Y296+Y298+Y300+Y302+Y304+Y306+Y308+Y310+Y312+Y314+Y316+Y318+Y320+Y322+Y324+Y326+Y328</f>
        <v>3333.2999999999997</v>
      </c>
      <c r="Z225" s="143">
        <f>Z230+Z232+Z234+Z236+Z238+Z240+Z242+Z244+Z246+Z248+Z250+Z252+Z254+Z256+Z258+Z260+Z262+Z264+Z266+Z268+Z270+Z272+Z274+Z276+Z278+Z280+Z282+Z284+Z286+Z288+Z290+Z292+Z294+Z296+Z298+Z300+Z302+Z304+Z306+Z308+Z310+Z312+Z314+Z316+Z318+Z320+Z322+Z324+Z326+Z328</f>
        <v>4046.7999999999997</v>
      </c>
      <c r="AA225" s="143">
        <f>AA230+AA232+AA234+AA236+AA238+AA240+AA242+AA244+AA246+AA248+AA250+AA252+AA254+AA256+AA258+AA260+AA262+AA264+AA266+AA268+AA270+AA272+AA274+AA276+AA278+AA280+AA282+AA284+AA286+AA288+AA290+AA292+AA294+AA296+AA298+AA300+AA302+AA304+AA306+AA308+AA310+AA312+AA314+AA316+AA318+AA320+AA322+AA324+AA326+AA328</f>
        <v>3577.7999999999997</v>
      </c>
      <c r="AB225" s="186"/>
    </row>
    <row r="226" spans="1:29" s="8" customFormat="1" ht="30.75" customHeight="1">
      <c r="A226" s="42"/>
      <c r="B226" s="47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9" t="s">
        <v>201</v>
      </c>
      <c r="U226" s="207" t="s">
        <v>237</v>
      </c>
      <c r="V226" s="64">
        <v>8000</v>
      </c>
      <c r="W226" s="64">
        <v>1360</v>
      </c>
      <c r="X226" s="64">
        <v>1365</v>
      </c>
      <c r="Y226" s="64">
        <v>1370</v>
      </c>
      <c r="Z226" s="64">
        <v>1375</v>
      </c>
      <c r="AA226" s="64">
        <v>1380</v>
      </c>
      <c r="AB226" s="64">
        <f>SUM(V226:AA226)</f>
        <v>14850</v>
      </c>
    </row>
    <row r="227" spans="1:29" s="8" customFormat="1" ht="30" customHeight="1">
      <c r="A227" s="42"/>
      <c r="B227" s="47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9" t="s">
        <v>202</v>
      </c>
      <c r="U227" s="85" t="s">
        <v>238</v>
      </c>
      <c r="V227" s="64">
        <v>75300</v>
      </c>
      <c r="W227" s="64">
        <v>63200</v>
      </c>
      <c r="X227" s="64">
        <v>63400</v>
      </c>
      <c r="Y227" s="64">
        <v>63600</v>
      </c>
      <c r="Z227" s="64">
        <v>64000</v>
      </c>
      <c r="AA227" s="64">
        <v>65000</v>
      </c>
      <c r="AB227" s="64">
        <f>SUM(V227:AA227)</f>
        <v>394500</v>
      </c>
    </row>
    <row r="228" spans="1:29" s="8" customFormat="1" ht="32.25" customHeight="1">
      <c r="A228" s="42"/>
      <c r="B228" s="47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9" t="s">
        <v>275</v>
      </c>
      <c r="U228" s="85" t="s">
        <v>237</v>
      </c>
      <c r="V228" s="64">
        <v>97</v>
      </c>
      <c r="W228" s="64">
        <v>97</v>
      </c>
      <c r="X228" s="64">
        <v>97</v>
      </c>
      <c r="Y228" s="64">
        <v>97</v>
      </c>
      <c r="Z228" s="64">
        <v>97</v>
      </c>
      <c r="AA228" s="64">
        <v>98</v>
      </c>
      <c r="AB228" s="64">
        <v>98</v>
      </c>
    </row>
    <row r="229" spans="1:29" s="8" customFormat="1" ht="30.75" customHeight="1">
      <c r="A229" s="11"/>
      <c r="B229" s="12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9" t="s">
        <v>272</v>
      </c>
      <c r="U229" s="85" t="s">
        <v>238</v>
      </c>
      <c r="V229" s="64">
        <v>1650</v>
      </c>
      <c r="W229" s="64">
        <v>1655</v>
      </c>
      <c r="X229" s="64">
        <v>1655</v>
      </c>
      <c r="Y229" s="64">
        <v>1655</v>
      </c>
      <c r="Z229" s="64">
        <v>1655</v>
      </c>
      <c r="AA229" s="64">
        <v>1660</v>
      </c>
      <c r="AB229" s="64">
        <f>SUM(V229:AA229)</f>
        <v>9930</v>
      </c>
    </row>
    <row r="230" spans="1:29" ht="16.25" customHeight="1">
      <c r="A230" s="13"/>
      <c r="B230" s="13"/>
      <c r="C230" s="34">
        <v>6</v>
      </c>
      <c r="D230" s="34">
        <v>5</v>
      </c>
      <c r="E230" s="34">
        <v>6</v>
      </c>
      <c r="F230" s="34">
        <v>0</v>
      </c>
      <c r="G230" s="34">
        <v>8</v>
      </c>
      <c r="H230" s="34">
        <v>0</v>
      </c>
      <c r="I230" s="34">
        <v>1</v>
      </c>
      <c r="J230" s="159">
        <v>0</v>
      </c>
      <c r="K230" s="34">
        <v>2</v>
      </c>
      <c r="L230" s="34">
        <v>4</v>
      </c>
      <c r="M230" s="34">
        <v>0</v>
      </c>
      <c r="N230" s="34">
        <v>2</v>
      </c>
      <c r="O230" s="34">
        <v>2</v>
      </c>
      <c r="P230" s="34">
        <v>2</v>
      </c>
      <c r="Q230" s="34">
        <v>0</v>
      </c>
      <c r="R230" s="34">
        <v>1</v>
      </c>
      <c r="S230" s="34" t="s">
        <v>252</v>
      </c>
      <c r="T230" s="198" t="s">
        <v>26</v>
      </c>
      <c r="U230" s="120" t="s">
        <v>248</v>
      </c>
      <c r="V230" s="118">
        <v>90</v>
      </c>
      <c r="W230" s="266">
        <v>100</v>
      </c>
      <c r="X230" s="118">
        <f>W230</f>
        <v>100</v>
      </c>
      <c r="Y230" s="118">
        <f>X230</f>
        <v>100</v>
      </c>
      <c r="Z230" s="118">
        <f>Y230</f>
        <v>100</v>
      </c>
      <c r="AA230" s="118">
        <f>Z230</f>
        <v>100</v>
      </c>
      <c r="AB230" s="184"/>
    </row>
    <row r="231" spans="1:29" ht="21" customHeight="1">
      <c r="A231" s="13"/>
      <c r="B231" s="13"/>
      <c r="C231" s="34"/>
      <c r="D231" s="34"/>
      <c r="E231" s="34"/>
      <c r="F231" s="34"/>
      <c r="G231" s="34"/>
      <c r="H231" s="34"/>
      <c r="I231" s="34"/>
      <c r="J231" s="159"/>
      <c r="K231" s="34"/>
      <c r="L231" s="34"/>
      <c r="M231" s="34"/>
      <c r="N231" s="34"/>
      <c r="O231" s="34"/>
      <c r="P231" s="34"/>
      <c r="Q231" s="34"/>
      <c r="R231" s="34"/>
      <c r="S231" s="34"/>
      <c r="T231" s="48" t="s">
        <v>219</v>
      </c>
      <c r="U231" s="85" t="s">
        <v>238</v>
      </c>
      <c r="V231" s="63">
        <v>2000</v>
      </c>
      <c r="W231" s="253">
        <v>2000</v>
      </c>
      <c r="X231" s="63">
        <v>2000</v>
      </c>
      <c r="Y231" s="63">
        <v>2400</v>
      </c>
      <c r="Z231" s="63">
        <v>2400</v>
      </c>
      <c r="AA231" s="63">
        <v>2400</v>
      </c>
      <c r="AB231" s="175">
        <f>SUM(V231:AA231)</f>
        <v>13200</v>
      </c>
      <c r="AC231" s="8"/>
    </row>
    <row r="232" spans="1:29" ht="22.25" customHeight="1">
      <c r="A232" s="13"/>
      <c r="B232" s="13"/>
      <c r="C232" s="34">
        <v>6</v>
      </c>
      <c r="D232" s="34">
        <v>5</v>
      </c>
      <c r="E232" s="34">
        <v>6</v>
      </c>
      <c r="F232" s="34">
        <v>0</v>
      </c>
      <c r="G232" s="34">
        <v>8</v>
      </c>
      <c r="H232" s="34">
        <v>0</v>
      </c>
      <c r="I232" s="34">
        <v>1</v>
      </c>
      <c r="J232" s="159">
        <v>0</v>
      </c>
      <c r="K232" s="34">
        <v>2</v>
      </c>
      <c r="L232" s="34">
        <v>4</v>
      </c>
      <c r="M232" s="34">
        <v>0</v>
      </c>
      <c r="N232" s="34">
        <v>2</v>
      </c>
      <c r="O232" s="34">
        <v>2</v>
      </c>
      <c r="P232" s="34">
        <v>2</v>
      </c>
      <c r="Q232" s="34">
        <v>0</v>
      </c>
      <c r="R232" s="34">
        <v>2</v>
      </c>
      <c r="S232" s="34" t="s">
        <v>252</v>
      </c>
      <c r="T232" s="199" t="s">
        <v>77</v>
      </c>
      <c r="U232" s="120" t="s">
        <v>248</v>
      </c>
      <c r="V232" s="118">
        <v>0</v>
      </c>
      <c r="W232" s="266">
        <v>100</v>
      </c>
      <c r="X232" s="118">
        <v>200</v>
      </c>
      <c r="Y232" s="118">
        <v>200</v>
      </c>
      <c r="Z232" s="118">
        <f>Y232</f>
        <v>200</v>
      </c>
      <c r="AA232" s="118">
        <f>Z232</f>
        <v>200</v>
      </c>
      <c r="AB232" s="184"/>
    </row>
    <row r="233" spans="1:29" ht="21.75" customHeight="1">
      <c r="A233" s="13"/>
      <c r="B233" s="13"/>
      <c r="C233" s="34"/>
      <c r="D233" s="34"/>
      <c r="E233" s="34"/>
      <c r="F233" s="34"/>
      <c r="G233" s="34"/>
      <c r="H233" s="34"/>
      <c r="I233" s="34"/>
      <c r="J233" s="159"/>
      <c r="K233" s="34"/>
      <c r="L233" s="34"/>
      <c r="M233" s="34"/>
      <c r="N233" s="34"/>
      <c r="O233" s="34"/>
      <c r="P233" s="34"/>
      <c r="Q233" s="34"/>
      <c r="R233" s="34"/>
      <c r="S233" s="34"/>
      <c r="T233" s="48" t="s">
        <v>328</v>
      </c>
      <c r="U233" s="85" t="s">
        <v>238</v>
      </c>
      <c r="V233" s="63" t="s">
        <v>260</v>
      </c>
      <c r="W233" s="253">
        <v>3000</v>
      </c>
      <c r="X233" s="63">
        <v>3000</v>
      </c>
      <c r="Y233" s="63">
        <v>5600</v>
      </c>
      <c r="Z233" s="63">
        <v>5800</v>
      </c>
      <c r="AA233" s="63">
        <f>Z233</f>
        <v>5800</v>
      </c>
      <c r="AB233" s="64">
        <f>SUM(W233:AA233)</f>
        <v>23200</v>
      </c>
      <c r="AC233" s="8"/>
    </row>
    <row r="234" spans="1:29" ht="28.25" customHeight="1">
      <c r="A234" s="13"/>
      <c r="B234" s="13"/>
      <c r="C234" s="34">
        <v>6</v>
      </c>
      <c r="D234" s="34">
        <v>5</v>
      </c>
      <c r="E234" s="34">
        <v>6</v>
      </c>
      <c r="F234" s="34">
        <v>0</v>
      </c>
      <c r="G234" s="34">
        <v>8</v>
      </c>
      <c r="H234" s="34">
        <v>0</v>
      </c>
      <c r="I234" s="34">
        <v>1</v>
      </c>
      <c r="J234" s="159">
        <v>0</v>
      </c>
      <c r="K234" s="34">
        <v>2</v>
      </c>
      <c r="L234" s="34">
        <v>4</v>
      </c>
      <c r="M234" s="34">
        <v>0</v>
      </c>
      <c r="N234" s="34">
        <v>2</v>
      </c>
      <c r="O234" s="34">
        <v>2</v>
      </c>
      <c r="P234" s="34">
        <v>2</v>
      </c>
      <c r="Q234" s="34">
        <v>0</v>
      </c>
      <c r="R234" s="34">
        <v>3</v>
      </c>
      <c r="S234" s="34" t="s">
        <v>252</v>
      </c>
      <c r="T234" s="198" t="s">
        <v>114</v>
      </c>
      <c r="U234" s="120" t="s">
        <v>248</v>
      </c>
      <c r="V234" s="118">
        <v>150</v>
      </c>
      <c r="W234" s="266">
        <v>100</v>
      </c>
      <c r="X234" s="118">
        <v>200</v>
      </c>
      <c r="Y234" s="118">
        <v>200</v>
      </c>
      <c r="Z234" s="118">
        <f>Y234</f>
        <v>200</v>
      </c>
      <c r="AA234" s="118">
        <f>Z234</f>
        <v>200</v>
      </c>
      <c r="AB234" s="184"/>
    </row>
    <row r="235" spans="1:29" ht="30.75" customHeight="1">
      <c r="A235" s="13"/>
      <c r="B235" s="13"/>
      <c r="C235" s="34"/>
      <c r="D235" s="34"/>
      <c r="E235" s="34"/>
      <c r="F235" s="34"/>
      <c r="G235" s="34"/>
      <c r="H235" s="34"/>
      <c r="I235" s="34"/>
      <c r="J235" s="159"/>
      <c r="K235" s="34"/>
      <c r="L235" s="34"/>
      <c r="M235" s="34"/>
      <c r="N235" s="34"/>
      <c r="O235" s="34"/>
      <c r="P235" s="34"/>
      <c r="Q235" s="34"/>
      <c r="R235" s="34"/>
      <c r="S235" s="40"/>
      <c r="T235" s="48" t="s">
        <v>90</v>
      </c>
      <c r="U235" s="85" t="s">
        <v>238</v>
      </c>
      <c r="V235" s="63">
        <v>2000</v>
      </c>
      <c r="W235" s="253">
        <v>2000</v>
      </c>
      <c r="X235" s="63">
        <v>2000</v>
      </c>
      <c r="Y235" s="63">
        <v>2200</v>
      </c>
      <c r="Z235" s="63">
        <v>2500</v>
      </c>
      <c r="AA235" s="63">
        <v>2500</v>
      </c>
      <c r="AB235" s="64">
        <f>SUM(V235:AA235)</f>
        <v>13200</v>
      </c>
      <c r="AC235" s="8"/>
    </row>
    <row r="236" spans="1:29" ht="16.25" customHeight="1">
      <c r="A236" s="13"/>
      <c r="B236" s="13"/>
      <c r="C236" s="34">
        <v>6</v>
      </c>
      <c r="D236" s="34">
        <v>5</v>
      </c>
      <c r="E236" s="34">
        <v>6</v>
      </c>
      <c r="F236" s="34">
        <v>0</v>
      </c>
      <c r="G236" s="34">
        <v>8</v>
      </c>
      <c r="H236" s="34">
        <v>0</v>
      </c>
      <c r="I236" s="34">
        <v>1</v>
      </c>
      <c r="J236" s="159">
        <v>0</v>
      </c>
      <c r="K236" s="34">
        <v>2</v>
      </c>
      <c r="L236" s="34">
        <v>4</v>
      </c>
      <c r="M236" s="34">
        <v>0</v>
      </c>
      <c r="N236" s="34">
        <v>2</v>
      </c>
      <c r="O236" s="34">
        <v>2</v>
      </c>
      <c r="P236" s="34">
        <v>2</v>
      </c>
      <c r="Q236" s="158">
        <v>0</v>
      </c>
      <c r="R236" s="158">
        <v>4</v>
      </c>
      <c r="S236" s="40" t="s">
        <v>252</v>
      </c>
      <c r="T236" s="119" t="s">
        <v>21</v>
      </c>
      <c r="U236" s="120" t="s">
        <v>248</v>
      </c>
      <c r="V236" s="118">
        <v>0</v>
      </c>
      <c r="W236" s="266">
        <v>10</v>
      </c>
      <c r="X236" s="118">
        <v>15</v>
      </c>
      <c r="Y236" s="118">
        <v>15</v>
      </c>
      <c r="Z236" s="118">
        <f>Y236</f>
        <v>15</v>
      </c>
      <c r="AA236" s="118">
        <f>Z236</f>
        <v>15</v>
      </c>
      <c r="AB236" s="118"/>
    </row>
    <row r="237" spans="1:29" ht="17.399999999999999" customHeight="1">
      <c r="A237" s="13"/>
      <c r="B237" s="13"/>
      <c r="C237" s="34"/>
      <c r="D237" s="34"/>
      <c r="E237" s="34"/>
      <c r="F237" s="34"/>
      <c r="G237" s="34"/>
      <c r="H237" s="34"/>
      <c r="I237" s="34"/>
      <c r="J237" s="159"/>
      <c r="K237" s="34"/>
      <c r="L237" s="34"/>
      <c r="M237" s="34"/>
      <c r="N237" s="34"/>
      <c r="O237" s="34"/>
      <c r="P237" s="34"/>
      <c r="Q237" s="34"/>
      <c r="R237" s="34"/>
      <c r="S237" s="40"/>
      <c r="T237" s="48" t="s">
        <v>333</v>
      </c>
      <c r="U237" s="85" t="s">
        <v>238</v>
      </c>
      <c r="V237" s="63" t="s">
        <v>260</v>
      </c>
      <c r="W237" s="253">
        <v>1000</v>
      </c>
      <c r="X237" s="63">
        <v>1000</v>
      </c>
      <c r="Y237" s="63">
        <v>1030</v>
      </c>
      <c r="Z237" s="63">
        <v>1041</v>
      </c>
      <c r="AA237" s="63">
        <v>1050</v>
      </c>
      <c r="AB237" s="64">
        <f>SUM(W237:AA237)</f>
        <v>5121</v>
      </c>
      <c r="AC237" s="8"/>
    </row>
    <row r="238" spans="1:29" ht="28.25" customHeight="1">
      <c r="A238" s="13"/>
      <c r="B238" s="13"/>
      <c r="C238" s="34">
        <v>6</v>
      </c>
      <c r="D238" s="34">
        <v>5</v>
      </c>
      <c r="E238" s="34">
        <v>6</v>
      </c>
      <c r="F238" s="34">
        <v>0</v>
      </c>
      <c r="G238" s="34">
        <v>8</v>
      </c>
      <c r="H238" s="34">
        <v>0</v>
      </c>
      <c r="I238" s="34">
        <v>1</v>
      </c>
      <c r="J238" s="159">
        <v>0</v>
      </c>
      <c r="K238" s="34">
        <v>2</v>
      </c>
      <c r="L238" s="34">
        <v>4</v>
      </c>
      <c r="M238" s="34">
        <v>0</v>
      </c>
      <c r="N238" s="34">
        <v>2</v>
      </c>
      <c r="O238" s="34">
        <v>2</v>
      </c>
      <c r="P238" s="34">
        <v>2</v>
      </c>
      <c r="Q238" s="158">
        <v>0</v>
      </c>
      <c r="R238" s="158">
        <v>5</v>
      </c>
      <c r="S238" s="40" t="s">
        <v>252</v>
      </c>
      <c r="T238" s="119" t="s">
        <v>22</v>
      </c>
      <c r="U238" s="120" t="s">
        <v>248</v>
      </c>
      <c r="V238" s="118">
        <v>0</v>
      </c>
      <c r="W238" s="118">
        <v>0</v>
      </c>
      <c r="X238" s="118">
        <v>50</v>
      </c>
      <c r="Y238" s="118">
        <v>50</v>
      </c>
      <c r="Z238" s="118">
        <v>0</v>
      </c>
      <c r="AA238" s="118">
        <v>0</v>
      </c>
      <c r="AB238" s="118"/>
    </row>
    <row r="239" spans="1:29" ht="29" customHeight="1">
      <c r="A239" s="13"/>
      <c r="B239" s="13"/>
      <c r="C239" s="34"/>
      <c r="D239" s="34"/>
      <c r="E239" s="34"/>
      <c r="F239" s="34"/>
      <c r="G239" s="34"/>
      <c r="H239" s="34"/>
      <c r="I239" s="34"/>
      <c r="J239" s="159"/>
      <c r="K239" s="34"/>
      <c r="L239" s="34"/>
      <c r="M239" s="34"/>
      <c r="N239" s="34"/>
      <c r="O239" s="34"/>
      <c r="P239" s="34"/>
      <c r="Q239" s="34"/>
      <c r="R239" s="34"/>
      <c r="S239" s="40"/>
      <c r="T239" s="48" t="s">
        <v>335</v>
      </c>
      <c r="U239" s="85" t="s">
        <v>238</v>
      </c>
      <c r="V239" s="63" t="s">
        <v>260</v>
      </c>
      <c r="W239" s="63" t="s">
        <v>260</v>
      </c>
      <c r="X239" s="63">
        <v>400</v>
      </c>
      <c r="Y239" s="63">
        <v>400</v>
      </c>
      <c r="Z239" s="63" t="s">
        <v>260</v>
      </c>
      <c r="AA239" s="63" t="s">
        <v>260</v>
      </c>
      <c r="AB239" s="64">
        <f>SUM(V239:AA239)</f>
        <v>800</v>
      </c>
      <c r="AC239" s="8"/>
    </row>
    <row r="240" spans="1:29" ht="29" customHeight="1">
      <c r="A240" s="13"/>
      <c r="B240" s="13"/>
      <c r="C240" s="34">
        <v>6</v>
      </c>
      <c r="D240" s="34">
        <v>5</v>
      </c>
      <c r="E240" s="34">
        <v>6</v>
      </c>
      <c r="F240" s="34">
        <v>0</v>
      </c>
      <c r="G240" s="34">
        <v>8</v>
      </c>
      <c r="H240" s="34">
        <v>0</v>
      </c>
      <c r="I240" s="34">
        <v>1</v>
      </c>
      <c r="J240" s="159">
        <v>0</v>
      </c>
      <c r="K240" s="34">
        <v>2</v>
      </c>
      <c r="L240" s="34">
        <v>4</v>
      </c>
      <c r="M240" s="34">
        <v>0</v>
      </c>
      <c r="N240" s="34">
        <v>2</v>
      </c>
      <c r="O240" s="34">
        <v>2</v>
      </c>
      <c r="P240" s="34">
        <v>2</v>
      </c>
      <c r="Q240" s="158">
        <v>0</v>
      </c>
      <c r="R240" s="158">
        <v>6</v>
      </c>
      <c r="S240" s="40" t="s">
        <v>252</v>
      </c>
      <c r="T240" s="119" t="s">
        <v>23</v>
      </c>
      <c r="U240" s="120" t="s">
        <v>248</v>
      </c>
      <c r="V240" s="118">
        <v>0</v>
      </c>
      <c r="W240" s="266">
        <v>0</v>
      </c>
      <c r="X240" s="118">
        <v>0</v>
      </c>
      <c r="Y240" s="118">
        <v>0</v>
      </c>
      <c r="Z240" s="118">
        <v>187</v>
      </c>
      <c r="AA240" s="118">
        <v>0</v>
      </c>
      <c r="AB240" s="118"/>
    </row>
    <row r="241" spans="1:29" ht="30.75" customHeight="1">
      <c r="A241" s="13"/>
      <c r="B241" s="13"/>
      <c r="C241" s="34"/>
      <c r="D241" s="34"/>
      <c r="E241" s="34"/>
      <c r="F241" s="34"/>
      <c r="G241" s="34"/>
      <c r="H241" s="34"/>
      <c r="I241" s="34"/>
      <c r="J241" s="159"/>
      <c r="K241" s="34"/>
      <c r="L241" s="34"/>
      <c r="M241" s="34"/>
      <c r="N241" s="34"/>
      <c r="O241" s="34"/>
      <c r="P241" s="34"/>
      <c r="Q241" s="34"/>
      <c r="R241" s="34"/>
      <c r="S241" s="40"/>
      <c r="T241" s="48" t="s">
        <v>322</v>
      </c>
      <c r="U241" s="85" t="s">
        <v>238</v>
      </c>
      <c r="V241" s="63" t="s">
        <v>260</v>
      </c>
      <c r="W241" s="253" t="s">
        <v>260</v>
      </c>
      <c r="X241" s="63" t="s">
        <v>260</v>
      </c>
      <c r="Y241" s="63" t="s">
        <v>260</v>
      </c>
      <c r="Z241" s="63">
        <v>400</v>
      </c>
      <c r="AA241" s="63" t="s">
        <v>260</v>
      </c>
      <c r="AB241" s="64">
        <f>SUM(V241:AA241)</f>
        <v>400</v>
      </c>
      <c r="AC241" s="8"/>
    </row>
    <row r="242" spans="1:29" ht="20" customHeight="1">
      <c r="A242" s="13"/>
      <c r="B242" s="13"/>
      <c r="C242" s="34">
        <v>6</v>
      </c>
      <c r="D242" s="34">
        <v>5</v>
      </c>
      <c r="E242" s="34">
        <v>6</v>
      </c>
      <c r="F242" s="34">
        <v>0</v>
      </c>
      <c r="G242" s="34">
        <v>8</v>
      </c>
      <c r="H242" s="34">
        <v>0</v>
      </c>
      <c r="I242" s="34">
        <v>1</v>
      </c>
      <c r="J242" s="159">
        <v>0</v>
      </c>
      <c r="K242" s="34">
        <v>2</v>
      </c>
      <c r="L242" s="34">
        <v>4</v>
      </c>
      <c r="M242" s="34">
        <v>0</v>
      </c>
      <c r="N242" s="34">
        <v>2</v>
      </c>
      <c r="O242" s="34">
        <v>2</v>
      </c>
      <c r="P242" s="34">
        <v>2</v>
      </c>
      <c r="Q242" s="158">
        <v>0</v>
      </c>
      <c r="R242" s="158">
        <v>7</v>
      </c>
      <c r="S242" s="40" t="s">
        <v>252</v>
      </c>
      <c r="T242" s="119" t="s">
        <v>24</v>
      </c>
      <c r="U242" s="120" t="s">
        <v>248</v>
      </c>
      <c r="V242" s="118">
        <v>0</v>
      </c>
      <c r="W242" s="266">
        <v>35.5</v>
      </c>
      <c r="X242" s="118">
        <v>0</v>
      </c>
      <c r="Y242" s="118">
        <v>35.5</v>
      </c>
      <c r="Z242" s="118">
        <v>0</v>
      </c>
      <c r="AA242" s="118">
        <v>0</v>
      </c>
      <c r="AB242" s="118"/>
    </row>
    <row r="243" spans="1:29" ht="30.75" customHeight="1">
      <c r="A243" s="13"/>
      <c r="B243" s="13"/>
      <c r="C243" s="34"/>
      <c r="D243" s="34"/>
      <c r="E243" s="34"/>
      <c r="F243" s="34"/>
      <c r="G243" s="34"/>
      <c r="H243" s="34"/>
      <c r="I243" s="34"/>
      <c r="J243" s="159"/>
      <c r="K243" s="34"/>
      <c r="L243" s="34"/>
      <c r="M243" s="34"/>
      <c r="N243" s="34"/>
      <c r="O243" s="34"/>
      <c r="P243" s="51"/>
      <c r="Q243" s="34"/>
      <c r="R243" s="34"/>
      <c r="S243" s="40"/>
      <c r="T243" s="48" t="s">
        <v>203</v>
      </c>
      <c r="U243" s="85" t="s">
        <v>238</v>
      </c>
      <c r="V243" s="63" t="s">
        <v>260</v>
      </c>
      <c r="W243" s="253">
        <v>50</v>
      </c>
      <c r="X243" s="63" t="s">
        <v>260</v>
      </c>
      <c r="Y243" s="63">
        <v>50</v>
      </c>
      <c r="Z243" s="63" t="s">
        <v>260</v>
      </c>
      <c r="AA243" s="63" t="s">
        <v>260</v>
      </c>
      <c r="AB243" s="64">
        <f>SUM(V243:AA243)</f>
        <v>100</v>
      </c>
      <c r="AC243" s="8"/>
    </row>
    <row r="244" spans="1:29" ht="22.25" customHeight="1">
      <c r="A244" s="13"/>
      <c r="B244" s="13"/>
      <c r="C244" s="34">
        <v>6</v>
      </c>
      <c r="D244" s="34">
        <v>5</v>
      </c>
      <c r="E244" s="34">
        <v>6</v>
      </c>
      <c r="F244" s="34">
        <v>0</v>
      </c>
      <c r="G244" s="34">
        <v>8</v>
      </c>
      <c r="H244" s="34">
        <v>0</v>
      </c>
      <c r="I244" s="34">
        <v>1</v>
      </c>
      <c r="J244" s="159">
        <v>0</v>
      </c>
      <c r="K244" s="34">
        <v>2</v>
      </c>
      <c r="L244" s="34">
        <v>4</v>
      </c>
      <c r="M244" s="34">
        <v>0</v>
      </c>
      <c r="N244" s="34">
        <v>2</v>
      </c>
      <c r="O244" s="34">
        <v>2</v>
      </c>
      <c r="P244" s="34">
        <v>2</v>
      </c>
      <c r="Q244" s="158">
        <v>0</v>
      </c>
      <c r="R244" s="158">
        <v>8</v>
      </c>
      <c r="S244" s="40" t="s">
        <v>252</v>
      </c>
      <c r="T244" s="119" t="s">
        <v>25</v>
      </c>
      <c r="U244" s="120" t="s">
        <v>248</v>
      </c>
      <c r="V244" s="118">
        <v>17</v>
      </c>
      <c r="W244" s="277">
        <v>20</v>
      </c>
      <c r="X244" s="118">
        <v>25</v>
      </c>
      <c r="Y244" s="118">
        <v>25</v>
      </c>
      <c r="Z244" s="118">
        <f>Y244</f>
        <v>25</v>
      </c>
      <c r="AA244" s="118">
        <f>Z244</f>
        <v>25</v>
      </c>
      <c r="AB244" s="118"/>
    </row>
    <row r="245" spans="1:29" ht="16.25" customHeight="1">
      <c r="A245" s="13"/>
      <c r="B245" s="13"/>
      <c r="C245" s="34"/>
      <c r="D245" s="34"/>
      <c r="E245" s="34"/>
      <c r="F245" s="34"/>
      <c r="G245" s="34"/>
      <c r="H245" s="34"/>
      <c r="I245" s="34"/>
      <c r="J245" s="159"/>
      <c r="K245" s="34"/>
      <c r="L245" s="34"/>
      <c r="M245" s="34"/>
      <c r="N245" s="34"/>
      <c r="O245" s="34"/>
      <c r="P245" s="51"/>
      <c r="Q245" s="34"/>
      <c r="R245" s="34"/>
      <c r="S245" s="40"/>
      <c r="T245" s="48" t="s">
        <v>336</v>
      </c>
      <c r="U245" s="85" t="s">
        <v>238</v>
      </c>
      <c r="V245" s="63">
        <v>150</v>
      </c>
      <c r="W245" s="63">
        <v>150</v>
      </c>
      <c r="X245" s="63">
        <v>150</v>
      </c>
      <c r="Y245" s="63">
        <v>150</v>
      </c>
      <c r="Z245" s="63">
        <v>150</v>
      </c>
      <c r="AA245" s="86">
        <v>150</v>
      </c>
      <c r="AB245" s="64">
        <f>SUM(V245:AA245)</f>
        <v>900</v>
      </c>
      <c r="AC245" s="8"/>
    </row>
    <row r="246" spans="1:29" ht="19.25" customHeight="1">
      <c r="A246" s="13"/>
      <c r="B246" s="13"/>
      <c r="C246" s="34">
        <v>6</v>
      </c>
      <c r="D246" s="34">
        <v>5</v>
      </c>
      <c r="E246" s="34">
        <v>6</v>
      </c>
      <c r="F246" s="34">
        <v>0</v>
      </c>
      <c r="G246" s="34">
        <v>8</v>
      </c>
      <c r="H246" s="34">
        <v>0</v>
      </c>
      <c r="I246" s="34">
        <v>1</v>
      </c>
      <c r="J246" s="159">
        <v>0</v>
      </c>
      <c r="K246" s="34">
        <v>2</v>
      </c>
      <c r="L246" s="34">
        <v>4</v>
      </c>
      <c r="M246" s="34">
        <v>0</v>
      </c>
      <c r="N246" s="34">
        <v>2</v>
      </c>
      <c r="O246" s="34">
        <v>2</v>
      </c>
      <c r="P246" s="34">
        <v>2</v>
      </c>
      <c r="Q246" s="40">
        <v>0</v>
      </c>
      <c r="R246" s="40">
        <v>9</v>
      </c>
      <c r="S246" s="40" t="s">
        <v>252</v>
      </c>
      <c r="T246" s="198" t="s">
        <v>27</v>
      </c>
      <c r="U246" s="120" t="s">
        <v>248</v>
      </c>
      <c r="V246" s="118">
        <v>106.19</v>
      </c>
      <c r="W246" s="266">
        <v>170</v>
      </c>
      <c r="X246" s="118">
        <v>150</v>
      </c>
      <c r="Y246" s="118">
        <v>150</v>
      </c>
      <c r="Z246" s="118">
        <f t="shared" ref="Z246:AA248" si="15">Y246</f>
        <v>150</v>
      </c>
      <c r="AA246" s="118">
        <f t="shared" si="15"/>
        <v>150</v>
      </c>
      <c r="AB246" s="118"/>
    </row>
    <row r="247" spans="1:29" ht="16.25" customHeight="1">
      <c r="A247" s="13"/>
      <c r="B247" s="13"/>
      <c r="C247" s="34"/>
      <c r="D247" s="34"/>
      <c r="E247" s="34"/>
      <c r="F247" s="34"/>
      <c r="G247" s="34"/>
      <c r="H247" s="34"/>
      <c r="I247" s="34"/>
      <c r="J247" s="159"/>
      <c r="K247" s="34"/>
      <c r="L247" s="34"/>
      <c r="M247" s="34"/>
      <c r="N247" s="34"/>
      <c r="O247" s="34"/>
      <c r="P247" s="34"/>
      <c r="Q247" s="40"/>
      <c r="R247" s="40"/>
      <c r="S247" s="40"/>
      <c r="T247" s="48" t="s">
        <v>220</v>
      </c>
      <c r="U247" s="85" t="s">
        <v>238</v>
      </c>
      <c r="V247" s="63">
        <v>2200</v>
      </c>
      <c r="W247" s="253">
        <v>2200</v>
      </c>
      <c r="X247" s="63">
        <v>2200</v>
      </c>
      <c r="Y247" s="63">
        <v>2200</v>
      </c>
      <c r="Z247" s="63">
        <f t="shared" si="15"/>
        <v>2200</v>
      </c>
      <c r="AA247" s="63">
        <f t="shared" si="15"/>
        <v>2200</v>
      </c>
      <c r="AB247" s="64">
        <f>SUM(V247:AA247)</f>
        <v>13200</v>
      </c>
      <c r="AC247" s="8"/>
    </row>
    <row r="248" spans="1:29" ht="29" customHeight="1">
      <c r="A248" s="13"/>
      <c r="B248" s="13"/>
      <c r="C248" s="34">
        <v>6</v>
      </c>
      <c r="D248" s="34">
        <v>5</v>
      </c>
      <c r="E248" s="34">
        <v>6</v>
      </c>
      <c r="F248" s="34">
        <v>0</v>
      </c>
      <c r="G248" s="34">
        <v>8</v>
      </c>
      <c r="H248" s="34">
        <v>0</v>
      </c>
      <c r="I248" s="34">
        <v>1</v>
      </c>
      <c r="J248" s="159">
        <v>0</v>
      </c>
      <c r="K248" s="34">
        <v>2</v>
      </c>
      <c r="L248" s="34">
        <v>4</v>
      </c>
      <c r="M248" s="34">
        <v>0</v>
      </c>
      <c r="N248" s="34">
        <v>2</v>
      </c>
      <c r="O248" s="34">
        <v>2</v>
      </c>
      <c r="P248" s="34">
        <v>2</v>
      </c>
      <c r="Q248" s="40">
        <v>1</v>
      </c>
      <c r="R248" s="40">
        <v>0</v>
      </c>
      <c r="S248" s="40" t="s">
        <v>252</v>
      </c>
      <c r="T248" s="198" t="s">
        <v>38</v>
      </c>
      <c r="U248" s="120" t="s">
        <v>248</v>
      </c>
      <c r="V248" s="118">
        <v>0</v>
      </c>
      <c r="W248" s="118">
        <v>200</v>
      </c>
      <c r="X248" s="118">
        <v>0</v>
      </c>
      <c r="Y248" s="118">
        <v>0</v>
      </c>
      <c r="Z248" s="118">
        <v>210</v>
      </c>
      <c r="AA248" s="118">
        <f t="shared" si="15"/>
        <v>210</v>
      </c>
      <c r="AB248" s="184"/>
    </row>
    <row r="249" spans="1:29" ht="31.25" customHeight="1">
      <c r="A249" s="13"/>
      <c r="B249" s="13"/>
      <c r="C249" s="34"/>
      <c r="D249" s="34"/>
      <c r="E249" s="34"/>
      <c r="F249" s="34"/>
      <c r="G249" s="34"/>
      <c r="H249" s="34"/>
      <c r="I249" s="34"/>
      <c r="J249" s="159"/>
      <c r="K249" s="34"/>
      <c r="L249" s="34"/>
      <c r="M249" s="34"/>
      <c r="N249" s="34"/>
      <c r="O249" s="34"/>
      <c r="P249" s="34"/>
      <c r="Q249" s="40"/>
      <c r="R249" s="40"/>
      <c r="S249" s="40"/>
      <c r="T249" s="48" t="s">
        <v>332</v>
      </c>
      <c r="U249" s="85" t="s">
        <v>238</v>
      </c>
      <c r="V249" s="63" t="s">
        <v>260</v>
      </c>
      <c r="W249" s="63">
        <v>350</v>
      </c>
      <c r="X249" s="63" t="s">
        <v>260</v>
      </c>
      <c r="Y249" s="63" t="s">
        <v>260</v>
      </c>
      <c r="Z249" s="63">
        <v>350</v>
      </c>
      <c r="AA249" s="63">
        <v>350</v>
      </c>
      <c r="AB249" s="64">
        <f>SUM(V249:AA249)</f>
        <v>1050</v>
      </c>
      <c r="AC249" s="8"/>
    </row>
    <row r="250" spans="1:29" ht="27" customHeight="1">
      <c r="A250" s="13"/>
      <c r="B250" s="13"/>
      <c r="C250" s="34">
        <v>6</v>
      </c>
      <c r="D250" s="34">
        <v>5</v>
      </c>
      <c r="E250" s="34">
        <v>6</v>
      </c>
      <c r="F250" s="34">
        <v>0</v>
      </c>
      <c r="G250" s="34">
        <v>8</v>
      </c>
      <c r="H250" s="34">
        <v>0</v>
      </c>
      <c r="I250" s="34">
        <v>1</v>
      </c>
      <c r="J250" s="159">
        <v>0</v>
      </c>
      <c r="K250" s="34">
        <v>2</v>
      </c>
      <c r="L250" s="34">
        <v>4</v>
      </c>
      <c r="M250" s="34">
        <v>0</v>
      </c>
      <c r="N250" s="34">
        <v>2</v>
      </c>
      <c r="O250" s="34">
        <v>2</v>
      </c>
      <c r="P250" s="34">
        <v>2</v>
      </c>
      <c r="Q250" s="157">
        <v>1</v>
      </c>
      <c r="R250" s="157">
        <v>1</v>
      </c>
      <c r="S250" s="40" t="s">
        <v>252</v>
      </c>
      <c r="T250" s="119" t="s">
        <v>184</v>
      </c>
      <c r="U250" s="120" t="s">
        <v>248</v>
      </c>
      <c r="V250" s="118">
        <v>0</v>
      </c>
      <c r="W250" s="266">
        <v>0</v>
      </c>
      <c r="X250" s="118">
        <v>0</v>
      </c>
      <c r="Y250" s="118">
        <v>0</v>
      </c>
      <c r="Z250" s="118">
        <v>232</v>
      </c>
      <c r="AA250" s="118">
        <v>0</v>
      </c>
      <c r="AB250" s="184"/>
    </row>
    <row r="251" spans="1:29" ht="29" customHeight="1">
      <c r="A251" s="13"/>
      <c r="B251" s="13"/>
      <c r="C251" s="34"/>
      <c r="D251" s="34"/>
      <c r="E251" s="34"/>
      <c r="F251" s="34"/>
      <c r="G251" s="34"/>
      <c r="H251" s="34"/>
      <c r="I251" s="34"/>
      <c r="J251" s="159"/>
      <c r="K251" s="34"/>
      <c r="L251" s="34"/>
      <c r="M251" s="34"/>
      <c r="N251" s="34"/>
      <c r="O251" s="34"/>
      <c r="P251" s="34"/>
      <c r="Q251" s="40"/>
      <c r="R251" s="40"/>
      <c r="S251" s="40"/>
      <c r="T251" s="48" t="s">
        <v>96</v>
      </c>
      <c r="U251" s="85" t="s">
        <v>238</v>
      </c>
      <c r="V251" s="63" t="s">
        <v>260</v>
      </c>
      <c r="W251" s="253" t="str">
        <f>V251</f>
        <v>-</v>
      </c>
      <c r="X251" s="63" t="str">
        <f>W251</f>
        <v>-</v>
      </c>
      <c r="Y251" s="63" t="str">
        <f>X251</f>
        <v>-</v>
      </c>
      <c r="Z251" s="63">
        <v>150</v>
      </c>
      <c r="AA251" s="63" t="s">
        <v>260</v>
      </c>
      <c r="AB251" s="64">
        <f>SUM(V251:AA251)</f>
        <v>150</v>
      </c>
      <c r="AC251" s="8"/>
    </row>
    <row r="252" spans="1:29" ht="29" customHeight="1">
      <c r="A252" s="13"/>
      <c r="B252" s="13"/>
      <c r="C252" s="34">
        <v>6</v>
      </c>
      <c r="D252" s="34">
        <v>5</v>
      </c>
      <c r="E252" s="34">
        <v>6</v>
      </c>
      <c r="F252" s="34">
        <v>0</v>
      </c>
      <c r="G252" s="34">
        <v>8</v>
      </c>
      <c r="H252" s="34">
        <v>0</v>
      </c>
      <c r="I252" s="34">
        <v>1</v>
      </c>
      <c r="J252" s="159">
        <v>0</v>
      </c>
      <c r="K252" s="34">
        <v>2</v>
      </c>
      <c r="L252" s="34">
        <v>4</v>
      </c>
      <c r="M252" s="34">
        <v>0</v>
      </c>
      <c r="N252" s="34">
        <v>2</v>
      </c>
      <c r="O252" s="34">
        <v>2</v>
      </c>
      <c r="P252" s="34">
        <v>2</v>
      </c>
      <c r="Q252" s="40">
        <v>1</v>
      </c>
      <c r="R252" s="40">
        <v>2</v>
      </c>
      <c r="S252" s="40" t="s">
        <v>252</v>
      </c>
      <c r="T252" s="198" t="s">
        <v>91</v>
      </c>
      <c r="U252" s="120" t="s">
        <v>248</v>
      </c>
      <c r="V252" s="118">
        <v>469</v>
      </c>
      <c r="W252" s="266">
        <v>396.2</v>
      </c>
      <c r="X252" s="118">
        <v>396.2</v>
      </c>
      <c r="Y252" s="118">
        <v>396.2</v>
      </c>
      <c r="Z252" s="118">
        <f>Y252</f>
        <v>396.2</v>
      </c>
      <c r="AA252" s="118">
        <f>Z252</f>
        <v>396.2</v>
      </c>
      <c r="AB252" s="184"/>
    </row>
    <row r="253" spans="1:29" ht="30" customHeight="1">
      <c r="A253" s="13"/>
      <c r="B253" s="13"/>
      <c r="C253" s="34"/>
      <c r="D253" s="34"/>
      <c r="E253" s="34"/>
      <c r="F253" s="34"/>
      <c r="G253" s="34"/>
      <c r="H253" s="34"/>
      <c r="I253" s="34"/>
      <c r="J253" s="159"/>
      <c r="K253" s="34"/>
      <c r="L253" s="34"/>
      <c r="M253" s="34"/>
      <c r="N253" s="34"/>
      <c r="O253" s="34"/>
      <c r="P253" s="34"/>
      <c r="Q253" s="40"/>
      <c r="R253" s="40"/>
      <c r="S253" s="40"/>
      <c r="T253" s="48" t="s">
        <v>92</v>
      </c>
      <c r="U253" s="85" t="s">
        <v>238</v>
      </c>
      <c r="V253" s="63">
        <v>3500</v>
      </c>
      <c r="W253" s="253">
        <v>3800</v>
      </c>
      <c r="X253" s="63">
        <v>3800</v>
      </c>
      <c r="Y253" s="63">
        <v>3800</v>
      </c>
      <c r="Z253" s="63">
        <v>3900</v>
      </c>
      <c r="AA253" s="63">
        <v>4000</v>
      </c>
      <c r="AB253" s="64">
        <f>SUM(V253:AA253)</f>
        <v>22800</v>
      </c>
      <c r="AC253" s="8"/>
    </row>
    <row r="254" spans="1:29" ht="17.399999999999999" customHeight="1">
      <c r="A254" s="13"/>
      <c r="B254" s="13"/>
      <c r="C254" s="34">
        <v>6</v>
      </c>
      <c r="D254" s="34">
        <v>5</v>
      </c>
      <c r="E254" s="34">
        <v>6</v>
      </c>
      <c r="F254" s="34">
        <v>0</v>
      </c>
      <c r="G254" s="34">
        <v>8</v>
      </c>
      <c r="H254" s="34">
        <v>0</v>
      </c>
      <c r="I254" s="34">
        <v>1</v>
      </c>
      <c r="J254" s="159">
        <v>0</v>
      </c>
      <c r="K254" s="34">
        <v>2</v>
      </c>
      <c r="L254" s="34">
        <v>4</v>
      </c>
      <c r="M254" s="34">
        <v>0</v>
      </c>
      <c r="N254" s="34">
        <v>2</v>
      </c>
      <c r="O254" s="34">
        <v>2</v>
      </c>
      <c r="P254" s="34">
        <v>2</v>
      </c>
      <c r="Q254" s="157">
        <v>1</v>
      </c>
      <c r="R254" s="157">
        <v>3</v>
      </c>
      <c r="S254" s="40" t="s">
        <v>252</v>
      </c>
      <c r="T254" s="119" t="s">
        <v>326</v>
      </c>
      <c r="U254" s="120" t="s">
        <v>248</v>
      </c>
      <c r="V254" s="118">
        <v>30</v>
      </c>
      <c r="W254" s="266">
        <v>30</v>
      </c>
      <c r="X254" s="118">
        <v>50</v>
      </c>
      <c r="Y254" s="118">
        <v>50</v>
      </c>
      <c r="Z254" s="118">
        <v>50</v>
      </c>
      <c r="AA254" s="118">
        <f t="shared" ref="Z254:AA258" si="16">Z254</f>
        <v>50</v>
      </c>
      <c r="AB254" s="184"/>
    </row>
    <row r="255" spans="1:29" ht="30" customHeight="1">
      <c r="A255" s="13"/>
      <c r="B255" s="13"/>
      <c r="C255" s="34"/>
      <c r="D255" s="34"/>
      <c r="E255" s="34"/>
      <c r="F255" s="34"/>
      <c r="G255" s="34"/>
      <c r="H255" s="34"/>
      <c r="I255" s="34"/>
      <c r="J255" s="159"/>
      <c r="K255" s="34"/>
      <c r="L255" s="34"/>
      <c r="M255" s="34"/>
      <c r="N255" s="34"/>
      <c r="O255" s="34"/>
      <c r="P255" s="34"/>
      <c r="Q255" s="40"/>
      <c r="R255" s="40"/>
      <c r="S255" s="40"/>
      <c r="T255" s="48" t="s">
        <v>230</v>
      </c>
      <c r="U255" s="85" t="s">
        <v>237</v>
      </c>
      <c r="V255" s="63">
        <v>5</v>
      </c>
      <c r="W255" s="253">
        <v>5</v>
      </c>
      <c r="X255" s="63">
        <v>5</v>
      </c>
      <c r="Y255" s="63">
        <v>5</v>
      </c>
      <c r="Z255" s="63">
        <f t="shared" si="16"/>
        <v>5</v>
      </c>
      <c r="AA255" s="63">
        <f t="shared" si="16"/>
        <v>5</v>
      </c>
      <c r="AB255" s="64">
        <f>SUM(V255:AA255)</f>
        <v>30</v>
      </c>
      <c r="AC255" s="8"/>
    </row>
    <row r="256" spans="1:29" ht="28.25" customHeight="1">
      <c r="A256" s="13"/>
      <c r="B256" s="13"/>
      <c r="C256" s="34">
        <v>6</v>
      </c>
      <c r="D256" s="34">
        <v>5</v>
      </c>
      <c r="E256" s="34">
        <v>6</v>
      </c>
      <c r="F256" s="34">
        <v>0</v>
      </c>
      <c r="G256" s="34">
        <v>8</v>
      </c>
      <c r="H256" s="34">
        <v>0</v>
      </c>
      <c r="I256" s="34">
        <v>1</v>
      </c>
      <c r="J256" s="159">
        <v>0</v>
      </c>
      <c r="K256" s="34">
        <v>2</v>
      </c>
      <c r="L256" s="34">
        <v>4</v>
      </c>
      <c r="M256" s="34">
        <v>0</v>
      </c>
      <c r="N256" s="34">
        <v>2</v>
      </c>
      <c r="O256" s="34">
        <v>2</v>
      </c>
      <c r="P256" s="34">
        <v>2</v>
      </c>
      <c r="Q256" s="40">
        <v>1</v>
      </c>
      <c r="R256" s="40">
        <v>4</v>
      </c>
      <c r="S256" s="40" t="s">
        <v>252</v>
      </c>
      <c r="T256" s="198" t="s">
        <v>78</v>
      </c>
      <c r="U256" s="120" t="s">
        <v>248</v>
      </c>
      <c r="V256" s="118">
        <v>144.05000000000001</v>
      </c>
      <c r="W256" s="266">
        <v>200</v>
      </c>
      <c r="X256" s="118">
        <v>250</v>
      </c>
      <c r="Y256" s="118">
        <v>250</v>
      </c>
      <c r="Z256" s="118">
        <v>250</v>
      </c>
      <c r="AA256" s="118">
        <v>250</v>
      </c>
      <c r="AB256" s="184"/>
    </row>
    <row r="257" spans="1:29" ht="30.75" customHeight="1">
      <c r="A257" s="13"/>
      <c r="B257" s="13"/>
      <c r="C257" s="34"/>
      <c r="D257" s="34"/>
      <c r="E257" s="34"/>
      <c r="F257" s="34"/>
      <c r="G257" s="34"/>
      <c r="H257" s="34"/>
      <c r="I257" s="34"/>
      <c r="J257" s="159"/>
      <c r="K257" s="34"/>
      <c r="L257" s="34"/>
      <c r="M257" s="34"/>
      <c r="N257" s="34"/>
      <c r="O257" s="34"/>
      <c r="P257" s="34"/>
      <c r="Q257" s="40"/>
      <c r="R257" s="40"/>
      <c r="S257" s="40"/>
      <c r="T257" s="48" t="s">
        <v>331</v>
      </c>
      <c r="U257" s="85" t="s">
        <v>238</v>
      </c>
      <c r="V257" s="63">
        <v>350</v>
      </c>
      <c r="W257" s="253">
        <v>350</v>
      </c>
      <c r="X257" s="63">
        <v>350</v>
      </c>
      <c r="Y257" s="63">
        <v>350</v>
      </c>
      <c r="Z257" s="63">
        <v>350</v>
      </c>
      <c r="AA257" s="63">
        <v>350</v>
      </c>
      <c r="AB257" s="63">
        <f>SUM(V257:AA257)</f>
        <v>2100</v>
      </c>
      <c r="AC257" s="8"/>
    </row>
    <row r="258" spans="1:29" ht="28.25" customHeight="1">
      <c r="A258" s="13"/>
      <c r="B258" s="13"/>
      <c r="C258" s="34">
        <v>6</v>
      </c>
      <c r="D258" s="34">
        <v>5</v>
      </c>
      <c r="E258" s="34">
        <v>6</v>
      </c>
      <c r="F258" s="34">
        <v>0</v>
      </c>
      <c r="G258" s="34">
        <v>8</v>
      </c>
      <c r="H258" s="34">
        <v>0</v>
      </c>
      <c r="I258" s="34">
        <v>1</v>
      </c>
      <c r="J258" s="159">
        <v>0</v>
      </c>
      <c r="K258" s="34">
        <v>2</v>
      </c>
      <c r="L258" s="34">
        <v>4</v>
      </c>
      <c r="M258" s="34">
        <v>0</v>
      </c>
      <c r="N258" s="34">
        <v>2</v>
      </c>
      <c r="O258" s="34">
        <v>2</v>
      </c>
      <c r="P258" s="34">
        <v>2</v>
      </c>
      <c r="Q258" s="157">
        <v>1</v>
      </c>
      <c r="R258" s="157">
        <v>5</v>
      </c>
      <c r="S258" s="40" t="s">
        <v>252</v>
      </c>
      <c r="T258" s="119" t="s">
        <v>190</v>
      </c>
      <c r="U258" s="120" t="s">
        <v>248</v>
      </c>
      <c r="V258" s="118">
        <v>15</v>
      </c>
      <c r="W258" s="266">
        <v>20</v>
      </c>
      <c r="X258" s="118">
        <v>20</v>
      </c>
      <c r="Y258" s="118">
        <v>20</v>
      </c>
      <c r="Z258" s="118">
        <f t="shared" si="16"/>
        <v>20</v>
      </c>
      <c r="AA258" s="118">
        <f t="shared" si="16"/>
        <v>20</v>
      </c>
      <c r="AB258" s="184"/>
    </row>
    <row r="259" spans="1:29" ht="26.4" customHeight="1">
      <c r="A259" s="13"/>
      <c r="B259" s="13"/>
      <c r="C259" s="34"/>
      <c r="D259" s="34"/>
      <c r="E259" s="34"/>
      <c r="F259" s="34"/>
      <c r="G259" s="34"/>
      <c r="H259" s="34"/>
      <c r="I259" s="34"/>
      <c r="J259" s="159"/>
      <c r="K259" s="34"/>
      <c r="L259" s="34"/>
      <c r="M259" s="34"/>
      <c r="N259" s="34"/>
      <c r="O259" s="34"/>
      <c r="P259" s="34"/>
      <c r="Q259" s="34"/>
      <c r="R259" s="34"/>
      <c r="S259" s="40"/>
      <c r="T259" s="48" t="s">
        <v>228</v>
      </c>
      <c r="U259" s="85" t="s">
        <v>238</v>
      </c>
      <c r="V259" s="63">
        <v>700</v>
      </c>
      <c r="W259" s="253">
        <v>700</v>
      </c>
      <c r="X259" s="63">
        <v>700</v>
      </c>
      <c r="Y259" s="63">
        <v>700</v>
      </c>
      <c r="Z259" s="63">
        <v>750</v>
      </c>
      <c r="AA259" s="63">
        <v>800</v>
      </c>
      <c r="AB259" s="64">
        <f>SUM(V259:AA259)</f>
        <v>4350</v>
      </c>
      <c r="AC259" s="8"/>
    </row>
    <row r="260" spans="1:29" ht="31.25" customHeight="1">
      <c r="A260" s="13"/>
      <c r="B260" s="13"/>
      <c r="C260" s="34">
        <v>6</v>
      </c>
      <c r="D260" s="34">
        <v>5</v>
      </c>
      <c r="E260" s="34">
        <v>6</v>
      </c>
      <c r="F260" s="34">
        <v>0</v>
      </c>
      <c r="G260" s="34">
        <v>8</v>
      </c>
      <c r="H260" s="34">
        <v>0</v>
      </c>
      <c r="I260" s="34">
        <v>1</v>
      </c>
      <c r="J260" s="159">
        <v>0</v>
      </c>
      <c r="K260" s="34">
        <v>2</v>
      </c>
      <c r="L260" s="34">
        <v>4</v>
      </c>
      <c r="M260" s="34">
        <v>0</v>
      </c>
      <c r="N260" s="34">
        <v>2</v>
      </c>
      <c r="O260" s="34">
        <v>2</v>
      </c>
      <c r="P260" s="34">
        <v>2</v>
      </c>
      <c r="Q260" s="158">
        <v>1</v>
      </c>
      <c r="R260" s="158">
        <v>6</v>
      </c>
      <c r="S260" s="40" t="s">
        <v>252</v>
      </c>
      <c r="T260" s="119" t="s">
        <v>191</v>
      </c>
      <c r="U260" s="120" t="s">
        <v>248</v>
      </c>
      <c r="V260" s="118">
        <v>0</v>
      </c>
      <c r="W260" s="266">
        <v>120</v>
      </c>
      <c r="X260" s="118">
        <v>120</v>
      </c>
      <c r="Y260" s="118">
        <v>120</v>
      </c>
      <c r="Z260" s="118">
        <f>Y260</f>
        <v>120</v>
      </c>
      <c r="AA260" s="118">
        <f>Z260</f>
        <v>120</v>
      </c>
      <c r="AB260" s="184"/>
    </row>
    <row r="261" spans="1:29" ht="31.5" customHeight="1">
      <c r="A261" s="13"/>
      <c r="B261" s="13"/>
      <c r="C261" s="34"/>
      <c r="D261" s="34"/>
      <c r="E261" s="34"/>
      <c r="F261" s="34"/>
      <c r="G261" s="34"/>
      <c r="H261" s="34"/>
      <c r="I261" s="34"/>
      <c r="J261" s="159"/>
      <c r="K261" s="34"/>
      <c r="L261" s="34"/>
      <c r="M261" s="34"/>
      <c r="N261" s="34"/>
      <c r="O261" s="34"/>
      <c r="P261" s="34"/>
      <c r="Q261" s="34"/>
      <c r="R261" s="34"/>
      <c r="S261" s="40"/>
      <c r="T261" s="48" t="s">
        <v>229</v>
      </c>
      <c r="U261" s="85" t="s">
        <v>238</v>
      </c>
      <c r="V261" s="63" t="s">
        <v>260</v>
      </c>
      <c r="W261" s="63">
        <v>10</v>
      </c>
      <c r="X261" s="63">
        <v>10</v>
      </c>
      <c r="Y261" s="63">
        <v>10</v>
      </c>
      <c r="Z261" s="63">
        <f>Y261</f>
        <v>10</v>
      </c>
      <c r="AA261" s="63">
        <f>Z261</f>
        <v>10</v>
      </c>
      <c r="AB261" s="64">
        <f>SUM(V261:AA261)</f>
        <v>50</v>
      </c>
      <c r="AC261" s="8"/>
    </row>
    <row r="262" spans="1:29" ht="28.25" customHeight="1">
      <c r="A262" s="13"/>
      <c r="B262" s="13"/>
      <c r="C262" s="34">
        <v>6</v>
      </c>
      <c r="D262" s="34">
        <v>5</v>
      </c>
      <c r="E262" s="34">
        <v>6</v>
      </c>
      <c r="F262" s="34">
        <v>0</v>
      </c>
      <c r="G262" s="34">
        <v>8</v>
      </c>
      <c r="H262" s="34">
        <v>0</v>
      </c>
      <c r="I262" s="34">
        <v>1</v>
      </c>
      <c r="J262" s="159">
        <v>0</v>
      </c>
      <c r="K262" s="34">
        <v>2</v>
      </c>
      <c r="L262" s="34">
        <v>4</v>
      </c>
      <c r="M262" s="34">
        <v>0</v>
      </c>
      <c r="N262" s="34">
        <v>2</v>
      </c>
      <c r="O262" s="34">
        <v>2</v>
      </c>
      <c r="P262" s="34">
        <v>2</v>
      </c>
      <c r="Q262" s="158">
        <v>1</v>
      </c>
      <c r="R262" s="158">
        <v>7</v>
      </c>
      <c r="S262" s="157" t="s">
        <v>252</v>
      </c>
      <c r="T262" s="170" t="s">
        <v>188</v>
      </c>
      <c r="U262" s="120" t="s">
        <v>248</v>
      </c>
      <c r="V262" s="118">
        <v>0</v>
      </c>
      <c r="W262" s="266">
        <v>30</v>
      </c>
      <c r="X262" s="118">
        <v>30</v>
      </c>
      <c r="Y262" s="118">
        <v>30</v>
      </c>
      <c r="Z262" s="118">
        <v>0</v>
      </c>
      <c r="AA262" s="118">
        <v>0</v>
      </c>
      <c r="AB262" s="184"/>
    </row>
    <row r="263" spans="1:29" ht="31.5" customHeight="1">
      <c r="A263" s="13"/>
      <c r="B263" s="13"/>
      <c r="C263" s="34"/>
      <c r="D263" s="34"/>
      <c r="E263" s="34"/>
      <c r="F263" s="34"/>
      <c r="G263" s="34"/>
      <c r="H263" s="34"/>
      <c r="I263" s="34"/>
      <c r="J263" s="159"/>
      <c r="K263" s="34"/>
      <c r="L263" s="34"/>
      <c r="M263" s="34"/>
      <c r="N263" s="34"/>
      <c r="O263" s="34"/>
      <c r="P263" s="51"/>
      <c r="Q263" s="34"/>
      <c r="R263" s="34"/>
      <c r="S263" s="40"/>
      <c r="T263" s="48" t="s">
        <v>231</v>
      </c>
      <c r="U263" s="85" t="s">
        <v>238</v>
      </c>
      <c r="V263" s="86" t="s">
        <v>260</v>
      </c>
      <c r="W263" s="86">
        <v>32</v>
      </c>
      <c r="X263" s="86">
        <v>32</v>
      </c>
      <c r="Y263" s="86">
        <v>32</v>
      </c>
      <c r="Z263" s="63" t="s">
        <v>260</v>
      </c>
      <c r="AA263" s="86" t="s">
        <v>260</v>
      </c>
      <c r="AB263" s="64">
        <f>SUM(V263:AA263)</f>
        <v>96</v>
      </c>
      <c r="AC263" s="8"/>
    </row>
    <row r="264" spans="1:29" ht="26" customHeight="1">
      <c r="A264" s="13"/>
      <c r="B264" s="13"/>
      <c r="C264" s="34">
        <v>6</v>
      </c>
      <c r="D264" s="34">
        <v>5</v>
      </c>
      <c r="E264" s="34">
        <v>6</v>
      </c>
      <c r="F264" s="34">
        <v>0</v>
      </c>
      <c r="G264" s="34">
        <v>8</v>
      </c>
      <c r="H264" s="34">
        <v>0</v>
      </c>
      <c r="I264" s="34">
        <v>1</v>
      </c>
      <c r="J264" s="159">
        <v>0</v>
      </c>
      <c r="K264" s="34">
        <v>2</v>
      </c>
      <c r="L264" s="34">
        <v>4</v>
      </c>
      <c r="M264" s="34">
        <v>0</v>
      </c>
      <c r="N264" s="34">
        <v>2</v>
      </c>
      <c r="O264" s="34">
        <v>2</v>
      </c>
      <c r="P264" s="34">
        <v>2</v>
      </c>
      <c r="Q264" s="158">
        <v>1</v>
      </c>
      <c r="R264" s="158">
        <v>8</v>
      </c>
      <c r="S264" s="157" t="s">
        <v>252</v>
      </c>
      <c r="T264" s="119" t="s">
        <v>28</v>
      </c>
      <c r="U264" s="120" t="s">
        <v>248</v>
      </c>
      <c r="V264" s="118">
        <v>12.6</v>
      </c>
      <c r="W264" s="266">
        <v>34</v>
      </c>
      <c r="X264" s="118">
        <v>34</v>
      </c>
      <c r="Y264" s="118">
        <v>34</v>
      </c>
      <c r="Z264" s="118">
        <v>34</v>
      </c>
      <c r="AA264" s="118">
        <f>Z264</f>
        <v>34</v>
      </c>
      <c r="AB264" s="184"/>
    </row>
    <row r="265" spans="1:29" ht="28.25" customHeight="1">
      <c r="A265" s="13"/>
      <c r="B265" s="13"/>
      <c r="C265" s="34"/>
      <c r="D265" s="34"/>
      <c r="E265" s="34"/>
      <c r="F265" s="34"/>
      <c r="G265" s="34"/>
      <c r="H265" s="34"/>
      <c r="I265" s="34"/>
      <c r="J265" s="159"/>
      <c r="K265" s="34"/>
      <c r="L265" s="34"/>
      <c r="M265" s="34"/>
      <c r="N265" s="34"/>
      <c r="O265" s="34"/>
      <c r="P265" s="34"/>
      <c r="Q265" s="34"/>
      <c r="R265" s="34"/>
      <c r="S265" s="40"/>
      <c r="T265" s="48" t="s">
        <v>339</v>
      </c>
      <c r="U265" s="85" t="s">
        <v>238</v>
      </c>
      <c r="V265" s="63">
        <v>270</v>
      </c>
      <c r="W265" s="63">
        <v>270</v>
      </c>
      <c r="X265" s="63">
        <v>270</v>
      </c>
      <c r="Y265" s="63">
        <v>270</v>
      </c>
      <c r="Z265" s="63">
        <v>280</v>
      </c>
      <c r="AA265" s="63">
        <v>300</v>
      </c>
      <c r="AB265" s="241">
        <f>SUM(V265:AA265)</f>
        <v>1660</v>
      </c>
    </row>
    <row r="266" spans="1:29" ht="29" customHeight="1">
      <c r="A266" s="13"/>
      <c r="B266" s="13"/>
      <c r="C266" s="34">
        <v>6</v>
      </c>
      <c r="D266" s="34">
        <v>5</v>
      </c>
      <c r="E266" s="34">
        <v>6</v>
      </c>
      <c r="F266" s="34">
        <v>0</v>
      </c>
      <c r="G266" s="34">
        <v>8</v>
      </c>
      <c r="H266" s="34">
        <v>0</v>
      </c>
      <c r="I266" s="34">
        <v>1</v>
      </c>
      <c r="J266" s="159">
        <v>0</v>
      </c>
      <c r="K266" s="34">
        <v>2</v>
      </c>
      <c r="L266" s="34">
        <v>4</v>
      </c>
      <c r="M266" s="34">
        <v>0</v>
      </c>
      <c r="N266" s="34">
        <v>2</v>
      </c>
      <c r="O266" s="34">
        <v>2</v>
      </c>
      <c r="P266" s="40">
        <v>2</v>
      </c>
      <c r="Q266" s="40">
        <v>1</v>
      </c>
      <c r="R266" s="40">
        <v>9</v>
      </c>
      <c r="S266" s="40" t="s">
        <v>252</v>
      </c>
      <c r="T266" s="198" t="s">
        <v>39</v>
      </c>
      <c r="U266" s="120" t="s">
        <v>248</v>
      </c>
      <c r="V266" s="118">
        <v>100</v>
      </c>
      <c r="W266" s="266">
        <v>90</v>
      </c>
      <c r="X266" s="118">
        <v>90</v>
      </c>
      <c r="Y266" s="118">
        <v>90</v>
      </c>
      <c r="Z266" s="118">
        <v>90</v>
      </c>
      <c r="AA266" s="118">
        <v>90</v>
      </c>
      <c r="AB266" s="184"/>
    </row>
    <row r="267" spans="1:29" ht="30.65" customHeight="1">
      <c r="A267" s="13"/>
      <c r="B267" s="13"/>
      <c r="C267" s="34"/>
      <c r="D267" s="34"/>
      <c r="E267" s="34"/>
      <c r="F267" s="34"/>
      <c r="G267" s="34"/>
      <c r="H267" s="34"/>
      <c r="I267" s="34"/>
      <c r="J267" s="159"/>
      <c r="K267" s="34"/>
      <c r="L267" s="34"/>
      <c r="M267" s="34"/>
      <c r="N267" s="34"/>
      <c r="O267" s="34"/>
      <c r="P267" s="52"/>
      <c r="Q267" s="40"/>
      <c r="R267" s="40"/>
      <c r="S267" s="40"/>
      <c r="T267" s="48" t="s">
        <v>338</v>
      </c>
      <c r="U267" s="85" t="s">
        <v>238</v>
      </c>
      <c r="V267" s="63">
        <v>2000</v>
      </c>
      <c r="W267" s="63">
        <v>2300</v>
      </c>
      <c r="X267" s="63">
        <v>2300</v>
      </c>
      <c r="Y267" s="63">
        <v>2300</v>
      </c>
      <c r="Z267" s="63">
        <v>2400</v>
      </c>
      <c r="AA267" s="63">
        <v>2500</v>
      </c>
      <c r="AB267" s="64">
        <f>SUM(V267:AA267)</f>
        <v>13800</v>
      </c>
      <c r="AC267" s="8"/>
    </row>
    <row r="268" spans="1:29" ht="29.4" customHeight="1">
      <c r="A268" s="13"/>
      <c r="B268" s="13"/>
      <c r="C268" s="34">
        <v>6</v>
      </c>
      <c r="D268" s="34">
        <v>5</v>
      </c>
      <c r="E268" s="34">
        <v>6</v>
      </c>
      <c r="F268" s="34">
        <v>0</v>
      </c>
      <c r="G268" s="34">
        <v>8</v>
      </c>
      <c r="H268" s="34">
        <v>0</v>
      </c>
      <c r="I268" s="34">
        <v>1</v>
      </c>
      <c r="J268" s="159">
        <v>0</v>
      </c>
      <c r="K268" s="34">
        <v>2</v>
      </c>
      <c r="L268" s="34">
        <v>4</v>
      </c>
      <c r="M268" s="34">
        <v>0</v>
      </c>
      <c r="N268" s="34">
        <v>2</v>
      </c>
      <c r="O268" s="34">
        <v>2</v>
      </c>
      <c r="P268" s="40">
        <v>2</v>
      </c>
      <c r="Q268" s="40">
        <v>2</v>
      </c>
      <c r="R268" s="40">
        <v>0</v>
      </c>
      <c r="S268" s="40" t="s">
        <v>252</v>
      </c>
      <c r="T268" s="199" t="s">
        <v>40</v>
      </c>
      <c r="U268" s="120" t="s">
        <v>248</v>
      </c>
      <c r="V268" s="118">
        <v>10</v>
      </c>
      <c r="W268" s="266">
        <v>20</v>
      </c>
      <c r="X268" s="118">
        <v>20</v>
      </c>
      <c r="Y268" s="118">
        <v>20</v>
      </c>
      <c r="Z268" s="118">
        <v>20</v>
      </c>
      <c r="AA268" s="118">
        <v>20</v>
      </c>
      <c r="AB268" s="184"/>
    </row>
    <row r="269" spans="1:29" ht="29.25" customHeight="1">
      <c r="A269" s="13"/>
      <c r="B269" s="13"/>
      <c r="C269" s="34"/>
      <c r="D269" s="34"/>
      <c r="E269" s="34"/>
      <c r="F269" s="34"/>
      <c r="G269" s="34"/>
      <c r="H269" s="34"/>
      <c r="I269" s="34"/>
      <c r="J269" s="159"/>
      <c r="K269" s="34"/>
      <c r="L269" s="34"/>
      <c r="M269" s="34"/>
      <c r="N269" s="34"/>
      <c r="O269" s="34"/>
      <c r="P269" s="40"/>
      <c r="Q269" s="40"/>
      <c r="R269" s="40"/>
      <c r="S269" s="40"/>
      <c r="T269" s="48" t="s">
        <v>330</v>
      </c>
      <c r="U269" s="85" t="s">
        <v>238</v>
      </c>
      <c r="V269" s="63">
        <v>150</v>
      </c>
      <c r="W269" s="63">
        <v>150</v>
      </c>
      <c r="X269" s="63">
        <v>150</v>
      </c>
      <c r="Y269" s="63">
        <v>150</v>
      </c>
      <c r="Z269" s="63">
        <f>Y269</f>
        <v>150</v>
      </c>
      <c r="AA269" s="63">
        <f>Z269</f>
        <v>150</v>
      </c>
      <c r="AB269" s="64">
        <f>SUM(V269:AA269)</f>
        <v>900</v>
      </c>
      <c r="AC269" s="8"/>
    </row>
    <row r="270" spans="1:29" ht="25.25" customHeight="1">
      <c r="A270" s="13"/>
      <c r="B270" s="13"/>
      <c r="C270" s="34">
        <v>6</v>
      </c>
      <c r="D270" s="34">
        <v>5</v>
      </c>
      <c r="E270" s="34">
        <v>6</v>
      </c>
      <c r="F270" s="34">
        <v>0</v>
      </c>
      <c r="G270" s="34">
        <v>8</v>
      </c>
      <c r="H270" s="34">
        <v>0</v>
      </c>
      <c r="I270" s="34">
        <v>1</v>
      </c>
      <c r="J270" s="159">
        <v>0</v>
      </c>
      <c r="K270" s="34">
        <v>2</v>
      </c>
      <c r="L270" s="34">
        <v>4</v>
      </c>
      <c r="M270" s="34">
        <v>0</v>
      </c>
      <c r="N270" s="34">
        <v>2</v>
      </c>
      <c r="O270" s="34">
        <v>2</v>
      </c>
      <c r="P270" s="40">
        <v>2</v>
      </c>
      <c r="Q270" s="157">
        <v>2</v>
      </c>
      <c r="R270" s="157">
        <v>1</v>
      </c>
      <c r="S270" s="40" t="s">
        <v>252</v>
      </c>
      <c r="T270" s="119" t="s">
        <v>327</v>
      </c>
      <c r="U270" s="120" t="s">
        <v>248</v>
      </c>
      <c r="V270" s="118">
        <v>0</v>
      </c>
      <c r="W270" s="266">
        <v>5</v>
      </c>
      <c r="X270" s="118">
        <v>30</v>
      </c>
      <c r="Y270" s="118">
        <v>30</v>
      </c>
      <c r="Z270" s="118">
        <f>Y270</f>
        <v>30</v>
      </c>
      <c r="AA270" s="118">
        <f>Z270</f>
        <v>30</v>
      </c>
      <c r="AB270" s="184"/>
    </row>
    <row r="271" spans="1:29" ht="31.5" customHeight="1">
      <c r="A271" s="13"/>
      <c r="B271" s="13"/>
      <c r="C271" s="34"/>
      <c r="D271" s="34"/>
      <c r="E271" s="34"/>
      <c r="F271" s="34"/>
      <c r="G271" s="34"/>
      <c r="H271" s="34"/>
      <c r="I271" s="34"/>
      <c r="J271" s="159"/>
      <c r="K271" s="34"/>
      <c r="L271" s="34"/>
      <c r="M271" s="34"/>
      <c r="N271" s="34"/>
      <c r="O271" s="34"/>
      <c r="P271" s="52"/>
      <c r="Q271" s="40"/>
      <c r="R271" s="40"/>
      <c r="S271" s="40"/>
      <c r="T271" s="48" t="s">
        <v>337</v>
      </c>
      <c r="U271" s="85" t="s">
        <v>238</v>
      </c>
      <c r="V271" s="86">
        <v>320</v>
      </c>
      <c r="W271" s="63">
        <v>320</v>
      </c>
      <c r="X271" s="86">
        <v>320</v>
      </c>
      <c r="Y271" s="86">
        <v>320</v>
      </c>
      <c r="Z271" s="86">
        <v>320</v>
      </c>
      <c r="AA271" s="86">
        <v>320</v>
      </c>
      <c r="AB271" s="63">
        <f>SUM(V271:AA271)</f>
        <v>1920</v>
      </c>
      <c r="AC271" s="8"/>
    </row>
    <row r="272" spans="1:29" ht="27" customHeight="1">
      <c r="A272" s="13"/>
      <c r="B272" s="13"/>
      <c r="C272" s="34">
        <v>6</v>
      </c>
      <c r="D272" s="34">
        <v>5</v>
      </c>
      <c r="E272" s="34">
        <v>6</v>
      </c>
      <c r="F272" s="34">
        <v>0</v>
      </c>
      <c r="G272" s="34">
        <v>8</v>
      </c>
      <c r="H272" s="34">
        <v>0</v>
      </c>
      <c r="I272" s="34">
        <v>1</v>
      </c>
      <c r="J272" s="159">
        <v>0</v>
      </c>
      <c r="K272" s="34">
        <v>2</v>
      </c>
      <c r="L272" s="34">
        <v>4</v>
      </c>
      <c r="M272" s="34">
        <v>0</v>
      </c>
      <c r="N272" s="34">
        <v>2</v>
      </c>
      <c r="O272" s="34">
        <v>2</v>
      </c>
      <c r="P272" s="40">
        <v>2</v>
      </c>
      <c r="Q272" s="40">
        <v>2</v>
      </c>
      <c r="R272" s="40">
        <v>3</v>
      </c>
      <c r="S272" s="40" t="s">
        <v>252</v>
      </c>
      <c r="T272" s="198" t="s">
        <v>79</v>
      </c>
      <c r="U272" s="120" t="s">
        <v>248</v>
      </c>
      <c r="V272" s="118">
        <v>0</v>
      </c>
      <c r="W272" s="266">
        <v>70</v>
      </c>
      <c r="X272" s="118">
        <v>30</v>
      </c>
      <c r="Y272" s="118">
        <v>30</v>
      </c>
      <c r="Z272" s="118">
        <v>30</v>
      </c>
      <c r="AA272" s="118">
        <f>Z272</f>
        <v>30</v>
      </c>
      <c r="AB272" s="184"/>
    </row>
    <row r="273" spans="1:36" ht="29.4" customHeight="1">
      <c r="A273" s="13"/>
      <c r="B273" s="13"/>
      <c r="C273" s="34"/>
      <c r="D273" s="34"/>
      <c r="E273" s="34"/>
      <c r="F273" s="34"/>
      <c r="G273" s="34"/>
      <c r="H273" s="34"/>
      <c r="I273" s="34"/>
      <c r="J273" s="159"/>
      <c r="K273" s="34"/>
      <c r="L273" s="34"/>
      <c r="M273" s="34"/>
      <c r="N273" s="34"/>
      <c r="O273" s="34"/>
      <c r="P273" s="40"/>
      <c r="Q273" s="40"/>
      <c r="R273" s="40"/>
      <c r="S273" s="40"/>
      <c r="T273" s="48" t="s">
        <v>334</v>
      </c>
      <c r="U273" s="85" t="s">
        <v>238</v>
      </c>
      <c r="V273" s="63">
        <v>6</v>
      </c>
      <c r="W273" s="63">
        <v>7</v>
      </c>
      <c r="X273" s="63">
        <v>8</v>
      </c>
      <c r="Y273" s="63">
        <v>7</v>
      </c>
      <c r="Z273" s="63">
        <v>8</v>
      </c>
      <c r="AA273" s="63">
        <v>8</v>
      </c>
      <c r="AB273" s="63">
        <f>SUM(V273:AA273)</f>
        <v>44</v>
      </c>
      <c r="AC273" s="8"/>
    </row>
    <row r="274" spans="1:36" ht="28.25" customHeight="1">
      <c r="A274" s="13"/>
      <c r="B274" s="13"/>
      <c r="C274" s="34">
        <v>6</v>
      </c>
      <c r="D274" s="34">
        <v>5</v>
      </c>
      <c r="E274" s="34">
        <v>6</v>
      </c>
      <c r="F274" s="34">
        <v>0</v>
      </c>
      <c r="G274" s="34">
        <v>8</v>
      </c>
      <c r="H274" s="34">
        <v>0</v>
      </c>
      <c r="I274" s="34">
        <v>1</v>
      </c>
      <c r="J274" s="159">
        <v>0</v>
      </c>
      <c r="K274" s="34">
        <v>2</v>
      </c>
      <c r="L274" s="34">
        <v>4</v>
      </c>
      <c r="M274" s="34">
        <v>0</v>
      </c>
      <c r="N274" s="34">
        <v>2</v>
      </c>
      <c r="O274" s="34">
        <v>2</v>
      </c>
      <c r="P274" s="40">
        <v>2</v>
      </c>
      <c r="Q274" s="40">
        <v>2</v>
      </c>
      <c r="R274" s="40">
        <v>4</v>
      </c>
      <c r="S274" s="40" t="s">
        <v>252</v>
      </c>
      <c r="T274" s="198" t="s">
        <v>80</v>
      </c>
      <c r="U274" s="120" t="s">
        <v>248</v>
      </c>
      <c r="V274" s="118">
        <v>92</v>
      </c>
      <c r="W274" s="266">
        <v>101</v>
      </c>
      <c r="X274" s="118">
        <v>101</v>
      </c>
      <c r="Y274" s="118">
        <f>X274</f>
        <v>101</v>
      </c>
      <c r="Z274" s="118">
        <f>Y274</f>
        <v>101</v>
      </c>
      <c r="AA274" s="118">
        <f>Z274</f>
        <v>101</v>
      </c>
      <c r="AB274" s="184"/>
    </row>
    <row r="275" spans="1:36" ht="32.25" customHeight="1">
      <c r="A275" s="13"/>
      <c r="B275" s="13"/>
      <c r="C275" s="34"/>
      <c r="D275" s="34"/>
      <c r="E275" s="34"/>
      <c r="F275" s="34"/>
      <c r="G275" s="34"/>
      <c r="H275" s="34"/>
      <c r="I275" s="34"/>
      <c r="J275" s="52"/>
      <c r="K275" s="34"/>
      <c r="L275" s="34"/>
      <c r="M275" s="34"/>
      <c r="N275" s="34"/>
      <c r="O275" s="34"/>
      <c r="P275" s="40"/>
      <c r="Q275" s="40"/>
      <c r="R275" s="40"/>
      <c r="S275" s="40"/>
      <c r="T275" s="48" t="s">
        <v>329</v>
      </c>
      <c r="U275" s="85" t="s">
        <v>238</v>
      </c>
      <c r="V275" s="63">
        <v>3000</v>
      </c>
      <c r="W275" s="63">
        <v>3000</v>
      </c>
      <c r="X275" s="63">
        <v>3000</v>
      </c>
      <c r="Y275" s="63">
        <v>3200</v>
      </c>
      <c r="Z275" s="63">
        <v>3300</v>
      </c>
      <c r="AA275" s="63">
        <v>3500</v>
      </c>
      <c r="AB275" s="64">
        <f>SUM(V275:AA275)</f>
        <v>19000</v>
      </c>
      <c r="AC275" s="8"/>
    </row>
    <row r="276" spans="1:36" ht="27" customHeight="1">
      <c r="A276" s="13"/>
      <c r="B276" s="13"/>
      <c r="C276" s="34">
        <v>6</v>
      </c>
      <c r="D276" s="34">
        <v>5</v>
      </c>
      <c r="E276" s="34">
        <v>6</v>
      </c>
      <c r="F276" s="34">
        <v>0</v>
      </c>
      <c r="G276" s="34">
        <v>8</v>
      </c>
      <c r="H276" s="34">
        <v>0</v>
      </c>
      <c r="I276" s="34">
        <v>1</v>
      </c>
      <c r="J276" s="159">
        <v>0</v>
      </c>
      <c r="K276" s="34">
        <v>2</v>
      </c>
      <c r="L276" s="34">
        <v>4</v>
      </c>
      <c r="M276" s="34">
        <v>0</v>
      </c>
      <c r="N276" s="34">
        <v>2</v>
      </c>
      <c r="O276" s="34">
        <v>2</v>
      </c>
      <c r="P276" s="40">
        <v>2</v>
      </c>
      <c r="Q276" s="40">
        <v>2</v>
      </c>
      <c r="R276" s="40">
        <v>5</v>
      </c>
      <c r="S276" s="40" t="s">
        <v>252</v>
      </c>
      <c r="T276" s="198" t="s">
        <v>81</v>
      </c>
      <c r="U276" s="120" t="s">
        <v>248</v>
      </c>
      <c r="V276" s="118">
        <v>36</v>
      </c>
      <c r="W276" s="266">
        <v>59</v>
      </c>
      <c r="X276" s="118">
        <v>59</v>
      </c>
      <c r="Y276" s="118">
        <v>59</v>
      </c>
      <c r="Z276" s="118">
        <f>Y276</f>
        <v>59</v>
      </c>
      <c r="AA276" s="118">
        <f>Z276</f>
        <v>59</v>
      </c>
      <c r="AB276" s="184"/>
    </row>
    <row r="277" spans="1:36" ht="30" customHeight="1">
      <c r="A277" s="13"/>
      <c r="B277" s="13"/>
      <c r="C277" s="34"/>
      <c r="D277" s="34"/>
      <c r="E277" s="34"/>
      <c r="F277" s="34"/>
      <c r="G277" s="34"/>
      <c r="H277" s="34"/>
      <c r="I277" s="34"/>
      <c r="J277" s="159"/>
      <c r="K277" s="34"/>
      <c r="L277" s="34"/>
      <c r="M277" s="34"/>
      <c r="N277" s="34"/>
      <c r="O277" s="34"/>
      <c r="P277" s="40"/>
      <c r="Q277" s="40"/>
      <c r="R277" s="40"/>
      <c r="S277" s="40"/>
      <c r="T277" s="48" t="s">
        <v>97</v>
      </c>
      <c r="U277" s="85" t="s">
        <v>237</v>
      </c>
      <c r="V277" s="63">
        <v>300</v>
      </c>
      <c r="W277" s="63">
        <v>300</v>
      </c>
      <c r="X277" s="63">
        <v>300</v>
      </c>
      <c r="Y277" s="63">
        <v>320</v>
      </c>
      <c r="Z277" s="63">
        <v>320</v>
      </c>
      <c r="AA277" s="63">
        <v>320</v>
      </c>
      <c r="AB277" s="64">
        <f>SUM(V277:AA277)</f>
        <v>1860</v>
      </c>
    </row>
    <row r="278" spans="1:36" ht="28.25" customHeight="1">
      <c r="A278" s="13"/>
      <c r="B278" s="13"/>
      <c r="C278" s="34">
        <v>6</v>
      </c>
      <c r="D278" s="34">
        <v>5</v>
      </c>
      <c r="E278" s="34">
        <v>6</v>
      </c>
      <c r="F278" s="34">
        <v>0</v>
      </c>
      <c r="G278" s="34">
        <v>8</v>
      </c>
      <c r="H278" s="34">
        <v>0</v>
      </c>
      <c r="I278" s="34">
        <v>1</v>
      </c>
      <c r="J278" s="159">
        <v>0</v>
      </c>
      <c r="K278" s="34">
        <v>2</v>
      </c>
      <c r="L278" s="34">
        <v>4</v>
      </c>
      <c r="M278" s="34">
        <v>0</v>
      </c>
      <c r="N278" s="34">
        <v>2</v>
      </c>
      <c r="O278" s="34">
        <v>2</v>
      </c>
      <c r="P278" s="40">
        <v>2</v>
      </c>
      <c r="Q278" s="40">
        <v>2</v>
      </c>
      <c r="R278" s="40">
        <v>6</v>
      </c>
      <c r="S278" s="40" t="s">
        <v>252</v>
      </c>
      <c r="T278" s="198" t="s">
        <v>82</v>
      </c>
      <c r="U278" s="120" t="s">
        <v>248</v>
      </c>
      <c r="V278" s="118">
        <v>14</v>
      </c>
      <c r="W278" s="266">
        <v>15</v>
      </c>
      <c r="X278" s="118">
        <v>15</v>
      </c>
      <c r="Y278" s="118">
        <v>15</v>
      </c>
      <c r="Z278" s="118">
        <v>15</v>
      </c>
      <c r="AA278" s="118">
        <v>15</v>
      </c>
      <c r="AB278" s="184"/>
    </row>
    <row r="279" spans="1:36" ht="29" customHeight="1">
      <c r="A279" s="13"/>
      <c r="B279" s="13"/>
      <c r="C279" s="34"/>
      <c r="D279" s="34"/>
      <c r="E279" s="34"/>
      <c r="F279" s="34"/>
      <c r="G279" s="34"/>
      <c r="H279" s="34"/>
      <c r="I279" s="34"/>
      <c r="J279" s="159"/>
      <c r="K279" s="34"/>
      <c r="L279" s="34"/>
      <c r="M279" s="34"/>
      <c r="N279" s="34"/>
      <c r="O279" s="34"/>
      <c r="P279" s="40"/>
      <c r="Q279" s="40"/>
      <c r="R279" s="40"/>
      <c r="S279" s="40"/>
      <c r="T279" s="48" t="s">
        <v>340</v>
      </c>
      <c r="U279" s="85" t="s">
        <v>238</v>
      </c>
      <c r="V279" s="63">
        <v>80</v>
      </c>
      <c r="W279" s="63">
        <v>80</v>
      </c>
      <c r="X279" s="63">
        <v>80</v>
      </c>
      <c r="Y279" s="63">
        <v>85</v>
      </c>
      <c r="Z279" s="63">
        <v>90</v>
      </c>
      <c r="AA279" s="63">
        <v>90</v>
      </c>
      <c r="AB279" s="63">
        <f>SUM(V279:AA279)</f>
        <v>505</v>
      </c>
    </row>
    <row r="280" spans="1:36" ht="41" customHeight="1">
      <c r="A280" s="13"/>
      <c r="B280" s="13"/>
      <c r="C280" s="34">
        <v>6</v>
      </c>
      <c r="D280" s="34">
        <v>5</v>
      </c>
      <c r="E280" s="34">
        <v>6</v>
      </c>
      <c r="F280" s="34">
        <v>0</v>
      </c>
      <c r="G280" s="34">
        <v>8</v>
      </c>
      <c r="H280" s="34">
        <v>0</v>
      </c>
      <c r="I280" s="34">
        <v>1</v>
      </c>
      <c r="J280" s="159">
        <v>0</v>
      </c>
      <c r="K280" s="34">
        <v>2</v>
      </c>
      <c r="L280" s="34">
        <v>4</v>
      </c>
      <c r="M280" s="34">
        <v>0</v>
      </c>
      <c r="N280" s="34">
        <v>2</v>
      </c>
      <c r="O280" s="34">
        <v>2</v>
      </c>
      <c r="P280" s="40">
        <v>2</v>
      </c>
      <c r="Q280" s="40">
        <v>2</v>
      </c>
      <c r="R280" s="40">
        <v>7</v>
      </c>
      <c r="S280" s="40" t="s">
        <v>252</v>
      </c>
      <c r="T280" s="198" t="s">
        <v>83</v>
      </c>
      <c r="U280" s="120" t="s">
        <v>248</v>
      </c>
      <c r="V280" s="118">
        <v>0</v>
      </c>
      <c r="W280" s="118">
        <v>0</v>
      </c>
      <c r="X280" s="118">
        <v>0</v>
      </c>
      <c r="Y280" s="118">
        <v>0</v>
      </c>
      <c r="Z280" s="118">
        <v>0</v>
      </c>
      <c r="AA280" s="118">
        <v>0</v>
      </c>
      <c r="AB280" s="184"/>
    </row>
    <row r="281" spans="1:36" ht="44" customHeight="1">
      <c r="A281" s="13"/>
      <c r="B281" s="13"/>
      <c r="C281" s="34"/>
      <c r="D281" s="34"/>
      <c r="E281" s="34"/>
      <c r="F281" s="34"/>
      <c r="G281" s="34"/>
      <c r="H281" s="34"/>
      <c r="I281" s="34"/>
      <c r="J281" s="159"/>
      <c r="K281" s="34"/>
      <c r="L281" s="34"/>
      <c r="M281" s="34"/>
      <c r="N281" s="34"/>
      <c r="O281" s="34"/>
      <c r="P281" s="34"/>
      <c r="Q281" s="34"/>
      <c r="R281" s="34"/>
      <c r="S281" s="34"/>
      <c r="T281" s="48" t="s">
        <v>98</v>
      </c>
      <c r="U281" s="85" t="s">
        <v>238</v>
      </c>
      <c r="V281" s="63" t="s">
        <v>260</v>
      </c>
      <c r="W281" s="63" t="s">
        <v>260</v>
      </c>
      <c r="X281" s="63" t="s">
        <v>260</v>
      </c>
      <c r="Y281" s="63" t="s">
        <v>260</v>
      </c>
      <c r="Z281" s="63" t="s">
        <v>260</v>
      </c>
      <c r="AA281" s="63" t="s">
        <v>260</v>
      </c>
      <c r="AB281" s="64">
        <f>SUM(V281:AA281)</f>
        <v>0</v>
      </c>
    </row>
    <row r="282" spans="1:36" ht="24" customHeight="1">
      <c r="A282" s="13"/>
      <c r="B282" s="13"/>
      <c r="C282" s="34">
        <v>6</v>
      </c>
      <c r="D282" s="34">
        <v>5</v>
      </c>
      <c r="E282" s="34">
        <v>6</v>
      </c>
      <c r="F282" s="34">
        <v>0</v>
      </c>
      <c r="G282" s="34">
        <v>8</v>
      </c>
      <c r="H282" s="34">
        <v>0</v>
      </c>
      <c r="I282" s="34">
        <v>1</v>
      </c>
      <c r="J282" s="159">
        <v>0</v>
      </c>
      <c r="K282" s="40">
        <v>2</v>
      </c>
      <c r="L282" s="40">
        <v>4</v>
      </c>
      <c r="M282" s="40">
        <v>0</v>
      </c>
      <c r="N282" s="157">
        <v>2</v>
      </c>
      <c r="O282" s="40">
        <v>2</v>
      </c>
      <c r="P282" s="40">
        <v>2</v>
      </c>
      <c r="Q282" s="40">
        <v>2</v>
      </c>
      <c r="R282" s="40">
        <v>8</v>
      </c>
      <c r="S282" s="40" t="s">
        <v>252</v>
      </c>
      <c r="T282" s="205" t="s">
        <v>60</v>
      </c>
      <c r="U282" s="120" t="s">
        <v>248</v>
      </c>
      <c r="V282" s="118">
        <v>0</v>
      </c>
      <c r="W282" s="266">
        <v>20</v>
      </c>
      <c r="X282" s="118">
        <v>50</v>
      </c>
      <c r="Y282" s="118">
        <v>50</v>
      </c>
      <c r="Z282" s="118">
        <f>Y282</f>
        <v>50</v>
      </c>
      <c r="AA282" s="118">
        <f>Z282</f>
        <v>50</v>
      </c>
      <c r="AB282" s="118"/>
      <c r="AC282" s="204"/>
      <c r="AD282" s="155"/>
      <c r="AE282" s="155"/>
      <c r="AF282" s="155"/>
      <c r="AG282" s="155"/>
      <c r="AH282" s="155"/>
      <c r="AI282" s="14"/>
      <c r="AJ282" s="14"/>
    </row>
    <row r="283" spans="1:36" ht="17.399999999999999" customHeight="1">
      <c r="A283" s="13"/>
      <c r="B283" s="13"/>
      <c r="C283" s="34"/>
      <c r="D283" s="34"/>
      <c r="E283" s="34"/>
      <c r="F283" s="34"/>
      <c r="G283" s="34"/>
      <c r="H283" s="34"/>
      <c r="I283" s="34"/>
      <c r="J283" s="159"/>
      <c r="K283" s="34"/>
      <c r="L283" s="34"/>
      <c r="M283" s="34"/>
      <c r="N283" s="34"/>
      <c r="O283" s="34"/>
      <c r="P283" s="34"/>
      <c r="Q283" s="34"/>
      <c r="R283" s="34"/>
      <c r="S283" s="34"/>
      <c r="T283" s="48" t="s">
        <v>84</v>
      </c>
      <c r="U283" s="85" t="s">
        <v>237</v>
      </c>
      <c r="V283" s="63" t="s">
        <v>260</v>
      </c>
      <c r="W283" s="63">
        <v>150</v>
      </c>
      <c r="X283" s="63">
        <v>200</v>
      </c>
      <c r="Y283" s="63">
        <v>220</v>
      </c>
      <c r="Z283" s="63">
        <v>240</v>
      </c>
      <c r="AA283" s="63">
        <v>250</v>
      </c>
      <c r="AB283" s="64">
        <f>SUM(W283:AA283)</f>
        <v>1060</v>
      </c>
      <c r="AC283" s="204"/>
      <c r="AD283" s="155"/>
      <c r="AE283" s="155"/>
      <c r="AF283" s="155"/>
      <c r="AG283" s="155"/>
      <c r="AH283" s="155"/>
      <c r="AI283" s="14"/>
      <c r="AJ283" s="14"/>
    </row>
    <row r="284" spans="1:36" ht="20.399999999999999" customHeight="1">
      <c r="A284" s="13"/>
      <c r="B284" s="13"/>
      <c r="C284" s="34">
        <v>6</v>
      </c>
      <c r="D284" s="34">
        <v>5</v>
      </c>
      <c r="E284" s="34">
        <v>6</v>
      </c>
      <c r="F284" s="34">
        <v>0</v>
      </c>
      <c r="G284" s="34">
        <v>8</v>
      </c>
      <c r="H284" s="34">
        <v>0</v>
      </c>
      <c r="I284" s="34">
        <v>1</v>
      </c>
      <c r="J284" s="159">
        <v>0</v>
      </c>
      <c r="K284" s="40">
        <v>2</v>
      </c>
      <c r="L284" s="40">
        <v>4</v>
      </c>
      <c r="M284" s="40">
        <v>0</v>
      </c>
      <c r="N284" s="157">
        <v>2</v>
      </c>
      <c r="O284" s="40">
        <v>2</v>
      </c>
      <c r="P284" s="40">
        <v>2</v>
      </c>
      <c r="Q284" s="40">
        <v>2</v>
      </c>
      <c r="R284" s="40">
        <v>9</v>
      </c>
      <c r="S284" s="40" t="s">
        <v>252</v>
      </c>
      <c r="T284" s="205" t="s">
        <v>61</v>
      </c>
      <c r="U284" s="120" t="s">
        <v>248</v>
      </c>
      <c r="V284" s="118">
        <v>0</v>
      </c>
      <c r="W284" s="266">
        <v>30</v>
      </c>
      <c r="X284" s="118">
        <f>W284</f>
        <v>30</v>
      </c>
      <c r="Y284" s="118">
        <f>X284</f>
        <v>30</v>
      </c>
      <c r="Z284" s="118">
        <f>Y284</f>
        <v>30</v>
      </c>
      <c r="AA284" s="118">
        <f>Z284</f>
        <v>30</v>
      </c>
      <c r="AB284" s="184"/>
      <c r="AC284" s="204"/>
      <c r="AD284" s="155"/>
      <c r="AE284" s="155"/>
      <c r="AF284" s="155"/>
      <c r="AG284" s="155"/>
      <c r="AH284" s="155"/>
      <c r="AI284" s="14"/>
      <c r="AJ284" s="14"/>
    </row>
    <row r="285" spans="1:36" ht="17.399999999999999" customHeight="1">
      <c r="A285" s="13"/>
      <c r="B285" s="13"/>
      <c r="C285" s="34"/>
      <c r="D285" s="34"/>
      <c r="E285" s="34"/>
      <c r="F285" s="34"/>
      <c r="G285" s="34"/>
      <c r="H285" s="34"/>
      <c r="I285" s="34"/>
      <c r="J285" s="159"/>
      <c r="K285" s="34"/>
      <c r="L285" s="34"/>
      <c r="M285" s="34"/>
      <c r="N285" s="34"/>
      <c r="O285" s="34"/>
      <c r="P285" s="34"/>
      <c r="Q285" s="34"/>
      <c r="R285" s="34"/>
      <c r="S285" s="34"/>
      <c r="T285" s="48" t="s">
        <v>135</v>
      </c>
      <c r="U285" s="85" t="s">
        <v>237</v>
      </c>
      <c r="V285" s="63" t="s">
        <v>260</v>
      </c>
      <c r="W285" s="63">
        <v>75</v>
      </c>
      <c r="X285" s="63">
        <v>75</v>
      </c>
      <c r="Y285" s="63">
        <v>80</v>
      </c>
      <c r="Z285" s="63">
        <v>85</v>
      </c>
      <c r="AA285" s="63">
        <v>90</v>
      </c>
      <c r="AB285" s="64">
        <f>SUM(W285:AA285)</f>
        <v>405</v>
      </c>
      <c r="AC285" s="204"/>
      <c r="AD285" s="155"/>
      <c r="AE285" s="155"/>
      <c r="AF285" s="155"/>
      <c r="AG285" s="155"/>
      <c r="AH285" s="155"/>
      <c r="AI285" s="14"/>
      <c r="AJ285" s="14"/>
    </row>
    <row r="286" spans="1:36" ht="27.65" customHeight="1">
      <c r="A286" s="13"/>
      <c r="B286" s="13"/>
      <c r="C286" s="34">
        <v>6</v>
      </c>
      <c r="D286" s="34">
        <v>5</v>
      </c>
      <c r="E286" s="34">
        <v>6</v>
      </c>
      <c r="F286" s="34">
        <v>0</v>
      </c>
      <c r="G286" s="34">
        <v>8</v>
      </c>
      <c r="H286" s="34">
        <v>0</v>
      </c>
      <c r="I286" s="34">
        <v>1</v>
      </c>
      <c r="J286" s="159">
        <v>0</v>
      </c>
      <c r="K286" s="40">
        <v>2</v>
      </c>
      <c r="L286" s="40">
        <v>4</v>
      </c>
      <c r="M286" s="40">
        <v>0</v>
      </c>
      <c r="N286" s="157">
        <v>2</v>
      </c>
      <c r="O286" s="40">
        <v>2</v>
      </c>
      <c r="P286" s="40">
        <v>2</v>
      </c>
      <c r="Q286" s="40">
        <v>3</v>
      </c>
      <c r="R286" s="40">
        <v>0</v>
      </c>
      <c r="S286" s="40" t="s">
        <v>252</v>
      </c>
      <c r="T286" s="146" t="s">
        <v>62</v>
      </c>
      <c r="U286" s="120" t="s">
        <v>248</v>
      </c>
      <c r="V286" s="118">
        <v>30</v>
      </c>
      <c r="W286" s="266">
        <v>50</v>
      </c>
      <c r="X286" s="118">
        <v>30</v>
      </c>
      <c r="Y286" s="118">
        <v>30</v>
      </c>
      <c r="Z286" s="118">
        <f>Y286</f>
        <v>30</v>
      </c>
      <c r="AA286" s="118">
        <f>Z286</f>
        <v>30</v>
      </c>
      <c r="AB286" s="184"/>
      <c r="AC286" s="204"/>
      <c r="AD286" s="155"/>
      <c r="AE286" s="155"/>
      <c r="AF286" s="155"/>
      <c r="AG286" s="155"/>
      <c r="AH286" s="155"/>
      <c r="AI286" s="14"/>
      <c r="AJ286" s="14"/>
    </row>
    <row r="287" spans="1:36" ht="30" customHeight="1">
      <c r="A287" s="13"/>
      <c r="B287" s="13"/>
      <c r="C287" s="34"/>
      <c r="D287" s="34"/>
      <c r="E287" s="34"/>
      <c r="F287" s="34"/>
      <c r="G287" s="34"/>
      <c r="H287" s="34"/>
      <c r="I287" s="34"/>
      <c r="J287" s="159"/>
      <c r="K287" s="34"/>
      <c r="L287" s="34"/>
      <c r="M287" s="34"/>
      <c r="N287" s="34"/>
      <c r="O287" s="34"/>
      <c r="P287" s="34"/>
      <c r="Q287" s="34"/>
      <c r="R287" s="34"/>
      <c r="S287" s="34"/>
      <c r="T287" s="48" t="s">
        <v>136</v>
      </c>
      <c r="U287" s="85" t="s">
        <v>237</v>
      </c>
      <c r="V287" s="63">
        <v>50</v>
      </c>
      <c r="W287" s="63">
        <v>50</v>
      </c>
      <c r="X287" s="63">
        <v>50</v>
      </c>
      <c r="Y287" s="63">
        <v>50</v>
      </c>
      <c r="Z287" s="63">
        <v>50</v>
      </c>
      <c r="AA287" s="63">
        <v>50</v>
      </c>
      <c r="AB287" s="64">
        <f>SUM(V287:AA287)</f>
        <v>300</v>
      </c>
      <c r="AC287" s="204"/>
      <c r="AD287" s="155"/>
      <c r="AE287" s="155"/>
      <c r="AF287" s="155"/>
      <c r="AG287" s="155"/>
      <c r="AH287" s="155"/>
      <c r="AI287" s="14"/>
      <c r="AJ287" s="14"/>
    </row>
    <row r="288" spans="1:36" ht="20.399999999999999" customHeight="1">
      <c r="A288" s="13"/>
      <c r="B288" s="13"/>
      <c r="C288" s="34">
        <v>6</v>
      </c>
      <c r="D288" s="34">
        <v>5</v>
      </c>
      <c r="E288" s="34">
        <v>6</v>
      </c>
      <c r="F288" s="34">
        <v>0</v>
      </c>
      <c r="G288" s="34">
        <v>8</v>
      </c>
      <c r="H288" s="34">
        <v>0</v>
      </c>
      <c r="I288" s="34">
        <v>1</v>
      </c>
      <c r="J288" s="159">
        <v>0</v>
      </c>
      <c r="K288" s="40">
        <v>2</v>
      </c>
      <c r="L288" s="40">
        <v>4</v>
      </c>
      <c r="M288" s="40">
        <v>0</v>
      </c>
      <c r="N288" s="157">
        <v>2</v>
      </c>
      <c r="O288" s="40">
        <v>2</v>
      </c>
      <c r="P288" s="40">
        <v>2</v>
      </c>
      <c r="Q288" s="40">
        <v>3</v>
      </c>
      <c r="R288" s="40">
        <v>1</v>
      </c>
      <c r="S288" s="40" t="s">
        <v>252</v>
      </c>
      <c r="T288" s="146" t="s">
        <v>63</v>
      </c>
      <c r="U288" s="120" t="s">
        <v>248</v>
      </c>
      <c r="V288" s="118">
        <v>0</v>
      </c>
      <c r="W288" s="266">
        <v>0</v>
      </c>
      <c r="X288" s="118">
        <v>0</v>
      </c>
      <c r="Y288" s="118">
        <v>0</v>
      </c>
      <c r="Z288" s="118">
        <v>15</v>
      </c>
      <c r="AA288" s="118">
        <f>Z288</f>
        <v>15</v>
      </c>
      <c r="AB288" s="184"/>
      <c r="AC288" s="204"/>
      <c r="AD288" s="155"/>
      <c r="AE288" s="155"/>
      <c r="AF288" s="155"/>
      <c r="AG288" s="155"/>
      <c r="AH288" s="155"/>
      <c r="AI288" s="14"/>
      <c r="AJ288" s="14"/>
    </row>
    <row r="289" spans="1:36" ht="30" customHeight="1">
      <c r="A289" s="13"/>
      <c r="B289" s="13"/>
      <c r="C289" s="34"/>
      <c r="D289" s="34"/>
      <c r="E289" s="34"/>
      <c r="F289" s="34"/>
      <c r="G289" s="34"/>
      <c r="H289" s="34"/>
      <c r="I289" s="34"/>
      <c r="J289" s="159"/>
      <c r="K289" s="34"/>
      <c r="L289" s="34"/>
      <c r="M289" s="34"/>
      <c r="N289" s="34"/>
      <c r="O289" s="34"/>
      <c r="P289" s="34"/>
      <c r="Q289" s="34"/>
      <c r="R289" s="34"/>
      <c r="S289" s="34"/>
      <c r="T289" s="48" t="s">
        <v>192</v>
      </c>
      <c r="U289" s="85" t="s">
        <v>237</v>
      </c>
      <c r="V289" s="63" t="s">
        <v>260</v>
      </c>
      <c r="W289" s="63" t="s">
        <v>260</v>
      </c>
      <c r="X289" s="63" t="s">
        <v>260</v>
      </c>
      <c r="Y289" s="63" t="s">
        <v>260</v>
      </c>
      <c r="Z289" s="63">
        <v>45</v>
      </c>
      <c r="AA289" s="63">
        <v>45</v>
      </c>
      <c r="AB289" s="64">
        <f>SUM(Z289:AA289)</f>
        <v>90</v>
      </c>
      <c r="AC289" s="204"/>
      <c r="AD289" s="155"/>
      <c r="AE289" s="155"/>
      <c r="AF289" s="155"/>
      <c r="AG289" s="155"/>
      <c r="AH289" s="155"/>
      <c r="AI289" s="14"/>
      <c r="AJ289" s="14"/>
    </row>
    <row r="290" spans="1:36" ht="27.65" customHeight="1">
      <c r="A290" s="13"/>
      <c r="B290" s="13"/>
      <c r="C290" s="34">
        <v>6</v>
      </c>
      <c r="D290" s="34">
        <v>5</v>
      </c>
      <c r="E290" s="34">
        <v>6</v>
      </c>
      <c r="F290" s="34">
        <v>0</v>
      </c>
      <c r="G290" s="34">
        <v>8</v>
      </c>
      <c r="H290" s="34">
        <v>0</v>
      </c>
      <c r="I290" s="34">
        <v>1</v>
      </c>
      <c r="J290" s="159">
        <v>0</v>
      </c>
      <c r="K290" s="40">
        <v>2</v>
      </c>
      <c r="L290" s="40">
        <v>4</v>
      </c>
      <c r="M290" s="40">
        <v>0</v>
      </c>
      <c r="N290" s="157">
        <v>2</v>
      </c>
      <c r="O290" s="40">
        <v>2</v>
      </c>
      <c r="P290" s="40">
        <v>2</v>
      </c>
      <c r="Q290" s="40">
        <v>3</v>
      </c>
      <c r="R290" s="40">
        <v>2</v>
      </c>
      <c r="S290" s="40" t="s">
        <v>252</v>
      </c>
      <c r="T290" s="146" t="s">
        <v>64</v>
      </c>
      <c r="U290" s="120" t="s">
        <v>248</v>
      </c>
      <c r="V290" s="118">
        <v>593.70000000000005</v>
      </c>
      <c r="W290" s="266">
        <v>600</v>
      </c>
      <c r="X290" s="118">
        <v>700</v>
      </c>
      <c r="Y290" s="118">
        <v>700</v>
      </c>
      <c r="Z290" s="118">
        <f>Y290</f>
        <v>700</v>
      </c>
      <c r="AA290" s="118">
        <f>Z290</f>
        <v>700</v>
      </c>
      <c r="AB290" s="184"/>
      <c r="AC290" s="204"/>
      <c r="AD290" s="155"/>
      <c r="AE290" s="155"/>
      <c r="AF290" s="155"/>
      <c r="AG290" s="155"/>
      <c r="AH290" s="155"/>
      <c r="AI290" s="14"/>
      <c r="AJ290" s="14"/>
    </row>
    <row r="291" spans="1:36" ht="27" customHeight="1">
      <c r="A291" s="13"/>
      <c r="B291" s="13"/>
      <c r="C291" s="34"/>
      <c r="D291" s="34"/>
      <c r="E291" s="34"/>
      <c r="F291" s="34"/>
      <c r="G291" s="34"/>
      <c r="H291" s="34"/>
      <c r="I291" s="34"/>
      <c r="J291" s="159"/>
      <c r="K291" s="34"/>
      <c r="L291" s="34"/>
      <c r="M291" s="34"/>
      <c r="N291" s="34"/>
      <c r="O291" s="34"/>
      <c r="P291" s="34"/>
      <c r="Q291" s="34"/>
      <c r="R291" s="34"/>
      <c r="S291" s="34"/>
      <c r="T291" s="48" t="s">
        <v>137</v>
      </c>
      <c r="U291" s="85" t="s">
        <v>237</v>
      </c>
      <c r="V291" s="63">
        <v>50</v>
      </c>
      <c r="W291" s="253">
        <v>50</v>
      </c>
      <c r="X291" s="63">
        <v>50</v>
      </c>
      <c r="Y291" s="63">
        <v>50</v>
      </c>
      <c r="Z291" s="63">
        <v>50</v>
      </c>
      <c r="AA291" s="63">
        <v>50</v>
      </c>
      <c r="AB291" s="64">
        <f>SUM(V291:AA291)</f>
        <v>300</v>
      </c>
      <c r="AC291" s="204"/>
      <c r="AD291" s="155"/>
      <c r="AE291" s="155"/>
      <c r="AF291" s="155"/>
      <c r="AG291" s="155"/>
      <c r="AH291" s="155"/>
      <c r="AI291" s="14"/>
      <c r="AJ291" s="14"/>
    </row>
    <row r="292" spans="1:36" ht="20.399999999999999" customHeight="1">
      <c r="A292" s="13"/>
      <c r="B292" s="13"/>
      <c r="C292" s="34">
        <v>6</v>
      </c>
      <c r="D292" s="34">
        <v>5</v>
      </c>
      <c r="E292" s="34">
        <v>6</v>
      </c>
      <c r="F292" s="34">
        <v>0</v>
      </c>
      <c r="G292" s="34">
        <v>8</v>
      </c>
      <c r="H292" s="34">
        <v>0</v>
      </c>
      <c r="I292" s="34">
        <v>1</v>
      </c>
      <c r="J292" s="159">
        <v>0</v>
      </c>
      <c r="K292" s="40">
        <v>2</v>
      </c>
      <c r="L292" s="40">
        <v>4</v>
      </c>
      <c r="M292" s="40">
        <v>0</v>
      </c>
      <c r="N292" s="157">
        <v>2</v>
      </c>
      <c r="O292" s="40">
        <v>2</v>
      </c>
      <c r="P292" s="40">
        <v>2</v>
      </c>
      <c r="Q292" s="40">
        <v>3</v>
      </c>
      <c r="R292" s="40">
        <v>4</v>
      </c>
      <c r="S292" s="40" t="s">
        <v>252</v>
      </c>
      <c r="T292" s="146" t="s">
        <v>65</v>
      </c>
      <c r="U292" s="120" t="s">
        <v>248</v>
      </c>
      <c r="V292" s="118">
        <v>0</v>
      </c>
      <c r="W292" s="266">
        <v>10</v>
      </c>
      <c r="X292" s="118">
        <f>W292</f>
        <v>10</v>
      </c>
      <c r="Y292" s="118">
        <v>10</v>
      </c>
      <c r="Z292" s="118">
        <f>Y292</f>
        <v>10</v>
      </c>
      <c r="AA292" s="118">
        <f>Z292</f>
        <v>10</v>
      </c>
      <c r="AB292" s="184"/>
      <c r="AC292" s="204"/>
      <c r="AD292" s="155"/>
      <c r="AE292" s="155"/>
      <c r="AF292" s="155"/>
      <c r="AG292" s="155"/>
      <c r="AH292" s="155"/>
      <c r="AI292" s="14"/>
      <c r="AJ292" s="14"/>
    </row>
    <row r="293" spans="1:36" ht="27" customHeight="1">
      <c r="A293" s="13"/>
      <c r="B293" s="13"/>
      <c r="C293" s="34"/>
      <c r="D293" s="34"/>
      <c r="E293" s="34"/>
      <c r="F293" s="34"/>
      <c r="G293" s="34"/>
      <c r="H293" s="34"/>
      <c r="I293" s="34"/>
      <c r="J293" s="159"/>
      <c r="K293" s="34"/>
      <c r="L293" s="34"/>
      <c r="M293" s="34"/>
      <c r="N293" s="34"/>
      <c r="O293" s="34"/>
      <c r="P293" s="34"/>
      <c r="Q293" s="34"/>
      <c r="R293" s="34"/>
      <c r="S293" s="34"/>
      <c r="T293" s="48" t="s">
        <v>137</v>
      </c>
      <c r="U293" s="85" t="s">
        <v>237</v>
      </c>
      <c r="V293" s="63" t="s">
        <v>260</v>
      </c>
      <c r="W293" s="253">
        <v>50</v>
      </c>
      <c r="X293" s="63">
        <v>50</v>
      </c>
      <c r="Y293" s="63">
        <v>50</v>
      </c>
      <c r="Z293" s="63">
        <v>50</v>
      </c>
      <c r="AA293" s="63">
        <v>50</v>
      </c>
      <c r="AB293" s="64">
        <f>SUM(W293:AA293)</f>
        <v>250</v>
      </c>
      <c r="AC293" s="204"/>
      <c r="AD293" s="155"/>
      <c r="AE293" s="155"/>
      <c r="AF293" s="155"/>
      <c r="AG293" s="155"/>
      <c r="AH293" s="155"/>
      <c r="AI293" s="14"/>
      <c r="AJ293" s="14"/>
    </row>
    <row r="294" spans="1:36" ht="20.399999999999999" customHeight="1">
      <c r="A294" s="13"/>
      <c r="B294" s="13"/>
      <c r="C294" s="34">
        <v>6</v>
      </c>
      <c r="D294" s="34">
        <v>5</v>
      </c>
      <c r="E294" s="34">
        <v>6</v>
      </c>
      <c r="F294" s="34">
        <v>0</v>
      </c>
      <c r="G294" s="34">
        <v>8</v>
      </c>
      <c r="H294" s="34">
        <v>0</v>
      </c>
      <c r="I294" s="34">
        <v>1</v>
      </c>
      <c r="J294" s="159">
        <v>0</v>
      </c>
      <c r="K294" s="40">
        <v>2</v>
      </c>
      <c r="L294" s="40">
        <v>4</v>
      </c>
      <c r="M294" s="40">
        <v>0</v>
      </c>
      <c r="N294" s="157">
        <v>2</v>
      </c>
      <c r="O294" s="40">
        <v>2</v>
      </c>
      <c r="P294" s="40">
        <v>2</v>
      </c>
      <c r="Q294" s="40">
        <v>3</v>
      </c>
      <c r="R294" s="40">
        <v>5</v>
      </c>
      <c r="S294" s="40" t="s">
        <v>252</v>
      </c>
      <c r="T294" s="146" t="s">
        <v>66</v>
      </c>
      <c r="U294" s="120" t="s">
        <v>248</v>
      </c>
      <c r="V294" s="118">
        <v>40</v>
      </c>
      <c r="W294" s="266">
        <v>50</v>
      </c>
      <c r="X294" s="118">
        <v>30</v>
      </c>
      <c r="Y294" s="118">
        <v>30</v>
      </c>
      <c r="Z294" s="118">
        <f>Y294</f>
        <v>30</v>
      </c>
      <c r="AA294" s="118">
        <f>Z294</f>
        <v>30</v>
      </c>
      <c r="AB294" s="184"/>
      <c r="AC294" s="204"/>
      <c r="AD294" s="155"/>
      <c r="AE294" s="155"/>
      <c r="AF294" s="155"/>
      <c r="AG294" s="155"/>
      <c r="AH294" s="155"/>
      <c r="AI294" s="14"/>
      <c r="AJ294" s="14"/>
    </row>
    <row r="295" spans="1:36" ht="22.75" customHeight="1">
      <c r="A295" s="13"/>
      <c r="B295" s="13"/>
      <c r="C295" s="34"/>
      <c r="D295" s="34"/>
      <c r="E295" s="34"/>
      <c r="F295" s="34"/>
      <c r="G295" s="34"/>
      <c r="H295" s="34"/>
      <c r="I295" s="34"/>
      <c r="J295" s="159"/>
      <c r="K295" s="34"/>
      <c r="L295" s="34"/>
      <c r="M295" s="34"/>
      <c r="N295" s="34"/>
      <c r="O295" s="34"/>
      <c r="P295" s="34"/>
      <c r="Q295" s="34"/>
      <c r="R295" s="34"/>
      <c r="S295" s="34"/>
      <c r="T295" s="48" t="s">
        <v>138</v>
      </c>
      <c r="U295" s="85" t="s">
        <v>237</v>
      </c>
      <c r="V295" s="63">
        <v>70</v>
      </c>
      <c r="W295" s="253">
        <v>75</v>
      </c>
      <c r="X295" s="63">
        <v>75</v>
      </c>
      <c r="Y295" s="63">
        <v>80</v>
      </c>
      <c r="Z295" s="63">
        <v>85</v>
      </c>
      <c r="AA295" s="63">
        <v>90</v>
      </c>
      <c r="AB295" s="64">
        <f>SUM(V295:AA295)</f>
        <v>475</v>
      </c>
      <c r="AC295" s="204"/>
      <c r="AD295" s="155"/>
      <c r="AE295" s="155"/>
      <c r="AF295" s="155"/>
      <c r="AG295" s="155"/>
      <c r="AH295" s="155"/>
      <c r="AI295" s="14"/>
      <c r="AJ295" s="14"/>
    </row>
    <row r="296" spans="1:36" ht="27.65" customHeight="1">
      <c r="A296" s="13"/>
      <c r="B296" s="13"/>
      <c r="C296" s="34">
        <v>6</v>
      </c>
      <c r="D296" s="34">
        <v>5</v>
      </c>
      <c r="E296" s="34">
        <v>6</v>
      </c>
      <c r="F296" s="34">
        <v>0</v>
      </c>
      <c r="G296" s="34">
        <v>8</v>
      </c>
      <c r="H296" s="34">
        <v>0</v>
      </c>
      <c r="I296" s="34">
        <v>1</v>
      </c>
      <c r="J296" s="159">
        <v>0</v>
      </c>
      <c r="K296" s="40">
        <v>2</v>
      </c>
      <c r="L296" s="40">
        <v>4</v>
      </c>
      <c r="M296" s="40">
        <v>0</v>
      </c>
      <c r="N296" s="157">
        <v>2</v>
      </c>
      <c r="O296" s="40">
        <v>2</v>
      </c>
      <c r="P296" s="40">
        <v>2</v>
      </c>
      <c r="Q296" s="40">
        <v>3</v>
      </c>
      <c r="R296" s="40">
        <v>6</v>
      </c>
      <c r="S296" s="40" t="s">
        <v>252</v>
      </c>
      <c r="T296" s="146" t="s">
        <v>67</v>
      </c>
      <c r="U296" s="120" t="s">
        <v>248</v>
      </c>
      <c r="V296" s="118">
        <v>50</v>
      </c>
      <c r="W296" s="266">
        <v>93.5</v>
      </c>
      <c r="X296" s="118">
        <f>W296</f>
        <v>93.5</v>
      </c>
      <c r="Y296" s="118">
        <f>X296</f>
        <v>93.5</v>
      </c>
      <c r="Z296" s="118">
        <f>Y296</f>
        <v>93.5</v>
      </c>
      <c r="AA296" s="118">
        <f>Z296</f>
        <v>93.5</v>
      </c>
      <c r="AB296" s="184"/>
      <c r="AC296" s="204"/>
      <c r="AD296" s="155"/>
      <c r="AE296" s="155"/>
      <c r="AF296" s="155"/>
      <c r="AG296" s="155"/>
      <c r="AH296" s="155"/>
      <c r="AI296" s="14"/>
      <c r="AJ296" s="14"/>
    </row>
    <row r="297" spans="1:36" ht="27" customHeight="1">
      <c r="A297" s="13"/>
      <c r="B297" s="13"/>
      <c r="C297" s="34"/>
      <c r="D297" s="34"/>
      <c r="E297" s="34"/>
      <c r="F297" s="34"/>
      <c r="G297" s="34"/>
      <c r="H297" s="34"/>
      <c r="I297" s="34"/>
      <c r="J297" s="159"/>
      <c r="K297" s="34"/>
      <c r="L297" s="34"/>
      <c r="M297" s="34"/>
      <c r="N297" s="34"/>
      <c r="O297" s="34"/>
      <c r="P297" s="34"/>
      <c r="Q297" s="34"/>
      <c r="R297" s="34"/>
      <c r="S297" s="34"/>
      <c r="T297" s="48" t="s">
        <v>139</v>
      </c>
      <c r="U297" s="85" t="s">
        <v>237</v>
      </c>
      <c r="V297" s="63">
        <v>50</v>
      </c>
      <c r="W297" s="253">
        <v>50</v>
      </c>
      <c r="X297" s="63">
        <v>50</v>
      </c>
      <c r="Y297" s="63">
        <v>50</v>
      </c>
      <c r="Z297" s="63">
        <v>50</v>
      </c>
      <c r="AA297" s="63">
        <v>50</v>
      </c>
      <c r="AB297" s="64">
        <f>SUM(V297:AA297)</f>
        <v>300</v>
      </c>
      <c r="AC297" s="204"/>
      <c r="AD297" s="155"/>
      <c r="AE297" s="155"/>
      <c r="AF297" s="155"/>
      <c r="AG297" s="155"/>
      <c r="AH297" s="155"/>
      <c r="AI297" s="14"/>
      <c r="AJ297" s="14"/>
    </row>
    <row r="298" spans="1:36" ht="20.399999999999999" customHeight="1">
      <c r="A298" s="13"/>
      <c r="B298" s="13"/>
      <c r="C298" s="34">
        <v>6</v>
      </c>
      <c r="D298" s="34">
        <v>5</v>
      </c>
      <c r="E298" s="34">
        <v>6</v>
      </c>
      <c r="F298" s="34">
        <v>0</v>
      </c>
      <c r="G298" s="34">
        <v>8</v>
      </c>
      <c r="H298" s="34">
        <v>0</v>
      </c>
      <c r="I298" s="34">
        <v>1</v>
      </c>
      <c r="J298" s="159">
        <v>0</v>
      </c>
      <c r="K298" s="40">
        <v>2</v>
      </c>
      <c r="L298" s="40">
        <v>4</v>
      </c>
      <c r="M298" s="40">
        <v>0</v>
      </c>
      <c r="N298" s="157">
        <v>2</v>
      </c>
      <c r="O298" s="40">
        <v>2</v>
      </c>
      <c r="P298" s="40">
        <v>2</v>
      </c>
      <c r="Q298" s="40">
        <v>3</v>
      </c>
      <c r="R298" s="40">
        <v>7</v>
      </c>
      <c r="S298" s="40" t="s">
        <v>252</v>
      </c>
      <c r="T298" s="146" t="s">
        <v>68</v>
      </c>
      <c r="U298" s="120" t="s">
        <v>248</v>
      </c>
      <c r="V298" s="118">
        <v>0</v>
      </c>
      <c r="W298" s="266">
        <v>5</v>
      </c>
      <c r="X298" s="118">
        <f>W298</f>
        <v>5</v>
      </c>
      <c r="Y298" s="118">
        <f>X298</f>
        <v>5</v>
      </c>
      <c r="Z298" s="118">
        <f>Y298</f>
        <v>5</v>
      </c>
      <c r="AA298" s="118">
        <f>Z298</f>
        <v>5</v>
      </c>
      <c r="AB298" s="184"/>
    </row>
    <row r="299" spans="1:36" ht="18" customHeight="1">
      <c r="A299" s="13"/>
      <c r="B299" s="13"/>
      <c r="C299" s="34"/>
      <c r="D299" s="34"/>
      <c r="E299" s="34"/>
      <c r="F299" s="34"/>
      <c r="G299" s="34"/>
      <c r="H299" s="34"/>
      <c r="I299" s="34"/>
      <c r="J299" s="159"/>
      <c r="K299" s="34"/>
      <c r="L299" s="34"/>
      <c r="M299" s="34"/>
      <c r="N299" s="34"/>
      <c r="O299" s="34"/>
      <c r="P299" s="34"/>
      <c r="Q299" s="34"/>
      <c r="R299" s="34"/>
      <c r="S299" s="34"/>
      <c r="T299" s="48" t="s">
        <v>140</v>
      </c>
      <c r="U299" s="85" t="s">
        <v>237</v>
      </c>
      <c r="V299" s="63" t="s">
        <v>260</v>
      </c>
      <c r="W299" s="253">
        <v>50</v>
      </c>
      <c r="X299" s="63">
        <v>50</v>
      </c>
      <c r="Y299" s="63">
        <v>50</v>
      </c>
      <c r="Z299" s="63">
        <v>50</v>
      </c>
      <c r="AA299" s="63">
        <v>50</v>
      </c>
      <c r="AB299" s="64">
        <f>SUM(W299:AA299)</f>
        <v>250</v>
      </c>
      <c r="AC299" s="204"/>
      <c r="AD299" s="155"/>
      <c r="AE299" s="155"/>
      <c r="AF299" s="155"/>
      <c r="AG299" s="155"/>
      <c r="AH299" s="155"/>
      <c r="AI299" s="14"/>
      <c r="AJ299" s="14"/>
    </row>
    <row r="300" spans="1:36" ht="17.399999999999999" customHeight="1">
      <c r="A300" s="13"/>
      <c r="B300" s="13"/>
      <c r="C300" s="34">
        <v>6</v>
      </c>
      <c r="D300" s="34">
        <v>5</v>
      </c>
      <c r="E300" s="34">
        <v>6</v>
      </c>
      <c r="F300" s="34">
        <v>0</v>
      </c>
      <c r="G300" s="34">
        <v>8</v>
      </c>
      <c r="H300" s="34">
        <v>0</v>
      </c>
      <c r="I300" s="34">
        <v>1</v>
      </c>
      <c r="J300" s="159">
        <v>0</v>
      </c>
      <c r="K300" s="40">
        <v>2</v>
      </c>
      <c r="L300" s="40">
        <v>4</v>
      </c>
      <c r="M300" s="40">
        <v>0</v>
      </c>
      <c r="N300" s="157">
        <v>2</v>
      </c>
      <c r="O300" s="40">
        <v>2</v>
      </c>
      <c r="P300" s="40">
        <v>2</v>
      </c>
      <c r="Q300" s="40">
        <v>3</v>
      </c>
      <c r="R300" s="40">
        <v>8</v>
      </c>
      <c r="S300" s="40" t="s">
        <v>252</v>
      </c>
      <c r="T300" s="146" t="s">
        <v>69</v>
      </c>
      <c r="U300" s="120" t="s">
        <v>248</v>
      </c>
      <c r="V300" s="118">
        <v>0</v>
      </c>
      <c r="W300" s="266">
        <v>0</v>
      </c>
      <c r="X300" s="118">
        <f>W300</f>
        <v>0</v>
      </c>
      <c r="Y300" s="118">
        <f>X300</f>
        <v>0</v>
      </c>
      <c r="Z300" s="118">
        <v>2</v>
      </c>
      <c r="AA300" s="118">
        <f>Z300</f>
        <v>2</v>
      </c>
      <c r="AB300" s="184"/>
    </row>
    <row r="301" spans="1:36" ht="18" customHeight="1">
      <c r="A301" s="13"/>
      <c r="B301" s="13"/>
      <c r="C301" s="34"/>
      <c r="D301" s="34"/>
      <c r="E301" s="34"/>
      <c r="F301" s="34"/>
      <c r="G301" s="34"/>
      <c r="H301" s="34"/>
      <c r="I301" s="34"/>
      <c r="J301" s="159"/>
      <c r="K301" s="34"/>
      <c r="L301" s="34"/>
      <c r="M301" s="34"/>
      <c r="N301" s="34"/>
      <c r="O301" s="34"/>
      <c r="P301" s="34"/>
      <c r="Q301" s="34"/>
      <c r="R301" s="34"/>
      <c r="S301" s="34"/>
      <c r="T301" s="48" t="s">
        <v>141</v>
      </c>
      <c r="U301" s="85" t="s">
        <v>237</v>
      </c>
      <c r="V301" s="63" t="s">
        <v>260</v>
      </c>
      <c r="W301" s="63" t="s">
        <v>260</v>
      </c>
      <c r="X301" s="63" t="s">
        <v>260</v>
      </c>
      <c r="Y301" s="63" t="s">
        <v>260</v>
      </c>
      <c r="Z301" s="63">
        <v>50</v>
      </c>
      <c r="AA301" s="63">
        <v>50</v>
      </c>
      <c r="AB301" s="64">
        <f>SUM(Z301:AA301)</f>
        <v>100</v>
      </c>
      <c r="AC301" s="204"/>
      <c r="AD301" s="155"/>
      <c r="AE301" s="155"/>
      <c r="AF301" s="155"/>
      <c r="AG301" s="155"/>
      <c r="AH301" s="155"/>
      <c r="AI301" s="14"/>
      <c r="AJ301" s="14"/>
    </row>
    <row r="302" spans="1:36" ht="29" customHeight="1">
      <c r="A302" s="13"/>
      <c r="B302" s="13"/>
      <c r="C302" s="34">
        <v>6</v>
      </c>
      <c r="D302" s="34">
        <v>5</v>
      </c>
      <c r="E302" s="34">
        <v>6</v>
      </c>
      <c r="F302" s="34">
        <v>0</v>
      </c>
      <c r="G302" s="34">
        <v>8</v>
      </c>
      <c r="H302" s="34">
        <v>0</v>
      </c>
      <c r="I302" s="34">
        <v>1</v>
      </c>
      <c r="J302" s="159">
        <v>0</v>
      </c>
      <c r="K302" s="40">
        <v>2</v>
      </c>
      <c r="L302" s="40">
        <v>4</v>
      </c>
      <c r="M302" s="40">
        <v>0</v>
      </c>
      <c r="N302" s="157">
        <v>2</v>
      </c>
      <c r="O302" s="40">
        <v>2</v>
      </c>
      <c r="P302" s="40">
        <v>2</v>
      </c>
      <c r="Q302" s="40">
        <v>3</v>
      </c>
      <c r="R302" s="40">
        <v>9</v>
      </c>
      <c r="S302" s="40" t="s">
        <v>252</v>
      </c>
      <c r="T302" s="146" t="s">
        <v>70</v>
      </c>
      <c r="U302" s="120" t="s">
        <v>248</v>
      </c>
      <c r="V302" s="118">
        <v>0</v>
      </c>
      <c r="W302" s="266">
        <v>0</v>
      </c>
      <c r="X302" s="118">
        <f>W302</f>
        <v>0</v>
      </c>
      <c r="Y302" s="118">
        <f>X302</f>
        <v>0</v>
      </c>
      <c r="Z302" s="118">
        <v>9</v>
      </c>
      <c r="AA302" s="118">
        <f>Z302</f>
        <v>9</v>
      </c>
      <c r="AB302" s="184"/>
    </row>
    <row r="303" spans="1:36" ht="27" customHeight="1">
      <c r="A303" s="13"/>
      <c r="B303" s="13"/>
      <c r="C303" s="34"/>
      <c r="D303" s="34"/>
      <c r="E303" s="34"/>
      <c r="F303" s="34"/>
      <c r="G303" s="34"/>
      <c r="H303" s="34"/>
      <c r="I303" s="34"/>
      <c r="J303" s="159"/>
      <c r="K303" s="34"/>
      <c r="L303" s="34"/>
      <c r="M303" s="34"/>
      <c r="N303" s="34"/>
      <c r="O303" s="34"/>
      <c r="P303" s="34"/>
      <c r="Q303" s="34"/>
      <c r="R303" s="34"/>
      <c r="S303" s="34"/>
      <c r="T303" s="48" t="s">
        <v>142</v>
      </c>
      <c r="U303" s="85" t="s">
        <v>237</v>
      </c>
      <c r="V303" s="63" t="s">
        <v>260</v>
      </c>
      <c r="W303" s="63" t="s">
        <v>260</v>
      </c>
      <c r="X303" s="63" t="s">
        <v>260</v>
      </c>
      <c r="Y303" s="63" t="s">
        <v>260</v>
      </c>
      <c r="Z303" s="63">
        <v>20</v>
      </c>
      <c r="AA303" s="63">
        <v>20</v>
      </c>
      <c r="AB303" s="64">
        <f>SUM(Z303:AA303)</f>
        <v>40</v>
      </c>
      <c r="AC303" s="204"/>
      <c r="AD303" s="155"/>
      <c r="AE303" s="155"/>
      <c r="AF303" s="155"/>
      <c r="AG303" s="155"/>
      <c r="AH303" s="155"/>
      <c r="AI303" s="14"/>
      <c r="AJ303" s="14"/>
    </row>
    <row r="304" spans="1:36" ht="29" customHeight="1">
      <c r="A304" s="13"/>
      <c r="B304" s="13"/>
      <c r="C304" s="34">
        <v>6</v>
      </c>
      <c r="D304" s="34">
        <v>5</v>
      </c>
      <c r="E304" s="34">
        <v>6</v>
      </c>
      <c r="F304" s="34">
        <v>0</v>
      </c>
      <c r="G304" s="34">
        <v>8</v>
      </c>
      <c r="H304" s="34">
        <v>0</v>
      </c>
      <c r="I304" s="34">
        <v>1</v>
      </c>
      <c r="J304" s="159">
        <v>0</v>
      </c>
      <c r="K304" s="40">
        <v>2</v>
      </c>
      <c r="L304" s="40">
        <v>4</v>
      </c>
      <c r="M304" s="40">
        <v>0</v>
      </c>
      <c r="N304" s="157">
        <v>2</v>
      </c>
      <c r="O304" s="40">
        <v>2</v>
      </c>
      <c r="P304" s="40">
        <v>2</v>
      </c>
      <c r="Q304" s="40">
        <v>4</v>
      </c>
      <c r="R304" s="40">
        <v>0</v>
      </c>
      <c r="S304" s="40" t="s">
        <v>252</v>
      </c>
      <c r="T304" s="146" t="s">
        <v>71</v>
      </c>
      <c r="U304" s="120" t="s">
        <v>248</v>
      </c>
      <c r="V304" s="118">
        <v>10</v>
      </c>
      <c r="W304" s="266">
        <v>9.1</v>
      </c>
      <c r="X304" s="118">
        <f>W304</f>
        <v>9.1</v>
      </c>
      <c r="Y304" s="118">
        <v>9.1</v>
      </c>
      <c r="Z304" s="118">
        <f>Y304</f>
        <v>9.1</v>
      </c>
      <c r="AA304" s="118">
        <f>Z304</f>
        <v>9.1</v>
      </c>
      <c r="AB304" s="184"/>
    </row>
    <row r="305" spans="1:36" ht="28.25" customHeight="1">
      <c r="A305" s="13"/>
      <c r="B305" s="13"/>
      <c r="C305" s="34"/>
      <c r="D305" s="34"/>
      <c r="E305" s="34"/>
      <c r="F305" s="34"/>
      <c r="G305" s="34"/>
      <c r="H305" s="34"/>
      <c r="I305" s="34"/>
      <c r="J305" s="159"/>
      <c r="K305" s="34"/>
      <c r="L305" s="34"/>
      <c r="M305" s="34"/>
      <c r="N305" s="34"/>
      <c r="O305" s="34"/>
      <c r="P305" s="34"/>
      <c r="Q305" s="34"/>
      <c r="R305" s="34"/>
      <c r="S305" s="34"/>
      <c r="T305" s="48" t="s">
        <v>189</v>
      </c>
      <c r="U305" s="85" t="s">
        <v>237</v>
      </c>
      <c r="V305" s="63">
        <v>40</v>
      </c>
      <c r="W305" s="253">
        <v>40</v>
      </c>
      <c r="X305" s="63">
        <v>40</v>
      </c>
      <c r="Y305" s="63">
        <v>40</v>
      </c>
      <c r="Z305" s="63">
        <v>40</v>
      </c>
      <c r="AA305" s="63">
        <v>40</v>
      </c>
      <c r="AB305" s="64">
        <f>SUM(V305:AA305)</f>
        <v>240</v>
      </c>
      <c r="AC305" s="204"/>
      <c r="AD305" s="155"/>
      <c r="AE305" s="155"/>
      <c r="AF305" s="155"/>
      <c r="AG305" s="155"/>
      <c r="AH305" s="155"/>
      <c r="AI305" s="14"/>
      <c r="AJ305" s="14"/>
    </row>
    <row r="306" spans="1:36" ht="19.75" customHeight="1">
      <c r="A306" s="13"/>
      <c r="B306" s="13"/>
      <c r="C306" s="34">
        <v>6</v>
      </c>
      <c r="D306" s="34">
        <v>5</v>
      </c>
      <c r="E306" s="34">
        <v>6</v>
      </c>
      <c r="F306" s="34">
        <v>0</v>
      </c>
      <c r="G306" s="34">
        <v>8</v>
      </c>
      <c r="H306" s="34">
        <v>0</v>
      </c>
      <c r="I306" s="34">
        <v>1</v>
      </c>
      <c r="J306" s="159">
        <v>0</v>
      </c>
      <c r="K306" s="40">
        <v>2</v>
      </c>
      <c r="L306" s="40">
        <v>4</v>
      </c>
      <c r="M306" s="40">
        <v>0</v>
      </c>
      <c r="N306" s="157">
        <v>2</v>
      </c>
      <c r="O306" s="40">
        <v>2</v>
      </c>
      <c r="P306" s="40">
        <v>2</v>
      </c>
      <c r="Q306" s="40">
        <v>4</v>
      </c>
      <c r="R306" s="40">
        <v>1</v>
      </c>
      <c r="S306" s="40" t="s">
        <v>252</v>
      </c>
      <c r="T306" s="146" t="s">
        <v>72</v>
      </c>
      <c r="U306" s="120" t="s">
        <v>248</v>
      </c>
      <c r="V306" s="118">
        <v>40</v>
      </c>
      <c r="W306" s="266">
        <v>30</v>
      </c>
      <c r="X306" s="118">
        <v>50</v>
      </c>
      <c r="Y306" s="118">
        <v>50</v>
      </c>
      <c r="Z306" s="118">
        <f>Y306</f>
        <v>50</v>
      </c>
      <c r="AA306" s="118">
        <f>Z306</f>
        <v>50</v>
      </c>
      <c r="AB306" s="184"/>
    </row>
    <row r="307" spans="1:36" ht="18" customHeight="1">
      <c r="A307" s="13"/>
      <c r="B307" s="13"/>
      <c r="C307" s="34"/>
      <c r="D307" s="34"/>
      <c r="E307" s="34"/>
      <c r="F307" s="34"/>
      <c r="G307" s="34"/>
      <c r="H307" s="34"/>
      <c r="I307" s="34"/>
      <c r="J307" s="159"/>
      <c r="K307" s="34"/>
      <c r="L307" s="34"/>
      <c r="M307" s="34"/>
      <c r="N307" s="34"/>
      <c r="O307" s="34"/>
      <c r="P307" s="34"/>
      <c r="Q307" s="34"/>
      <c r="R307" s="34"/>
      <c r="S307" s="34"/>
      <c r="T307" s="48" t="s">
        <v>143</v>
      </c>
      <c r="U307" s="85" t="s">
        <v>237</v>
      </c>
      <c r="V307" s="63">
        <v>50</v>
      </c>
      <c r="W307" s="253">
        <v>50</v>
      </c>
      <c r="X307" s="63">
        <v>50</v>
      </c>
      <c r="Y307" s="63">
        <v>50</v>
      </c>
      <c r="Z307" s="63">
        <v>50</v>
      </c>
      <c r="AA307" s="63">
        <v>50</v>
      </c>
      <c r="AB307" s="64">
        <f>SUM(V307:AA307)</f>
        <v>300</v>
      </c>
      <c r="AC307" s="204"/>
      <c r="AD307" s="155"/>
      <c r="AE307" s="155"/>
      <c r="AF307" s="155"/>
      <c r="AG307" s="155"/>
      <c r="AH307" s="155"/>
      <c r="AI307" s="14"/>
      <c r="AJ307" s="14"/>
    </row>
    <row r="308" spans="1:36" ht="26.4" customHeight="1">
      <c r="A308" s="13"/>
      <c r="B308" s="13"/>
      <c r="C308" s="34">
        <v>6</v>
      </c>
      <c r="D308" s="34">
        <v>5</v>
      </c>
      <c r="E308" s="34">
        <v>6</v>
      </c>
      <c r="F308" s="34">
        <v>0</v>
      </c>
      <c r="G308" s="34">
        <v>8</v>
      </c>
      <c r="H308" s="34">
        <v>0</v>
      </c>
      <c r="I308" s="34">
        <v>1</v>
      </c>
      <c r="J308" s="159">
        <v>0</v>
      </c>
      <c r="K308" s="40">
        <v>2</v>
      </c>
      <c r="L308" s="40">
        <v>4</v>
      </c>
      <c r="M308" s="40">
        <v>0</v>
      </c>
      <c r="N308" s="157">
        <v>2</v>
      </c>
      <c r="O308" s="40">
        <v>2</v>
      </c>
      <c r="P308" s="40">
        <v>2</v>
      </c>
      <c r="Q308" s="40">
        <v>4</v>
      </c>
      <c r="R308" s="40">
        <v>2</v>
      </c>
      <c r="S308" s="40" t="s">
        <v>252</v>
      </c>
      <c r="T308" s="146" t="s">
        <v>73</v>
      </c>
      <c r="U308" s="120" t="s">
        <v>248</v>
      </c>
      <c r="V308" s="118">
        <v>0</v>
      </c>
      <c r="W308" s="266">
        <v>30</v>
      </c>
      <c r="X308" s="118">
        <v>30</v>
      </c>
      <c r="Y308" s="118">
        <v>30</v>
      </c>
      <c r="Z308" s="118">
        <f>Y308</f>
        <v>30</v>
      </c>
      <c r="AA308" s="118">
        <f>Z308</f>
        <v>30</v>
      </c>
      <c r="AB308" s="184"/>
    </row>
    <row r="309" spans="1:36" ht="18" customHeight="1">
      <c r="A309" s="13"/>
      <c r="B309" s="13"/>
      <c r="C309" s="34"/>
      <c r="D309" s="34"/>
      <c r="E309" s="34"/>
      <c r="F309" s="34"/>
      <c r="G309" s="34"/>
      <c r="H309" s="34"/>
      <c r="I309" s="34"/>
      <c r="J309" s="159"/>
      <c r="K309" s="34"/>
      <c r="L309" s="34"/>
      <c r="M309" s="34"/>
      <c r="N309" s="34"/>
      <c r="O309" s="34"/>
      <c r="P309" s="34"/>
      <c r="Q309" s="34"/>
      <c r="R309" s="34"/>
      <c r="S309" s="34"/>
      <c r="T309" s="48" t="s">
        <v>144</v>
      </c>
      <c r="U309" s="85" t="s">
        <v>237</v>
      </c>
      <c r="V309" s="63" t="s">
        <v>260</v>
      </c>
      <c r="W309" s="63">
        <v>50</v>
      </c>
      <c r="X309" s="63">
        <v>50</v>
      </c>
      <c r="Y309" s="63">
        <v>50</v>
      </c>
      <c r="Z309" s="63">
        <v>50</v>
      </c>
      <c r="AA309" s="63">
        <v>50</v>
      </c>
      <c r="AB309" s="64">
        <f>SUM(W309:AA309)</f>
        <v>250</v>
      </c>
      <c r="AC309" s="204"/>
      <c r="AD309" s="155"/>
      <c r="AE309" s="155"/>
      <c r="AF309" s="155"/>
      <c r="AG309" s="155"/>
      <c r="AH309" s="155"/>
      <c r="AI309" s="14"/>
      <c r="AJ309" s="14"/>
    </row>
    <row r="310" spans="1:36" ht="19.75" customHeight="1">
      <c r="A310" s="13"/>
      <c r="B310" s="13"/>
      <c r="C310" s="34">
        <v>6</v>
      </c>
      <c r="D310" s="34">
        <v>5</v>
      </c>
      <c r="E310" s="34">
        <v>6</v>
      </c>
      <c r="F310" s="34">
        <v>0</v>
      </c>
      <c r="G310" s="34">
        <v>8</v>
      </c>
      <c r="H310" s="34">
        <v>0</v>
      </c>
      <c r="I310" s="34">
        <v>1</v>
      </c>
      <c r="J310" s="159">
        <v>0</v>
      </c>
      <c r="K310" s="40">
        <v>2</v>
      </c>
      <c r="L310" s="40">
        <v>4</v>
      </c>
      <c r="M310" s="40">
        <v>0</v>
      </c>
      <c r="N310" s="157">
        <v>2</v>
      </c>
      <c r="O310" s="40">
        <v>2</v>
      </c>
      <c r="P310" s="40">
        <v>2</v>
      </c>
      <c r="Q310" s="40">
        <v>4</v>
      </c>
      <c r="R310" s="40">
        <v>3</v>
      </c>
      <c r="S310" s="40" t="s">
        <v>252</v>
      </c>
      <c r="T310" s="146" t="s">
        <v>74</v>
      </c>
      <c r="U310" s="120" t="s">
        <v>248</v>
      </c>
      <c r="V310" s="118">
        <v>17</v>
      </c>
      <c r="W310" s="266">
        <v>15</v>
      </c>
      <c r="X310" s="118">
        <f>W310</f>
        <v>15</v>
      </c>
      <c r="Y310" s="118">
        <v>15</v>
      </c>
      <c r="Z310" s="118">
        <f>Y310</f>
        <v>15</v>
      </c>
      <c r="AA310" s="118">
        <f>Z310</f>
        <v>15</v>
      </c>
      <c r="AB310" s="184"/>
    </row>
    <row r="311" spans="1:36" ht="18" customHeight="1">
      <c r="A311" s="13"/>
      <c r="B311" s="13"/>
      <c r="C311" s="34"/>
      <c r="D311" s="34"/>
      <c r="E311" s="34"/>
      <c r="F311" s="34"/>
      <c r="G311" s="34"/>
      <c r="H311" s="34"/>
      <c r="I311" s="34"/>
      <c r="J311" s="159"/>
      <c r="K311" s="34"/>
      <c r="L311" s="34"/>
      <c r="M311" s="34"/>
      <c r="N311" s="34"/>
      <c r="O311" s="34"/>
      <c r="P311" s="34"/>
      <c r="Q311" s="34"/>
      <c r="R311" s="34"/>
      <c r="S311" s="34"/>
      <c r="T311" s="48" t="s">
        <v>145</v>
      </c>
      <c r="U311" s="85" t="s">
        <v>237</v>
      </c>
      <c r="V311" s="63">
        <v>35</v>
      </c>
      <c r="W311" s="253">
        <v>35</v>
      </c>
      <c r="X311" s="63">
        <v>35</v>
      </c>
      <c r="Y311" s="63">
        <v>35</v>
      </c>
      <c r="Z311" s="63">
        <v>35</v>
      </c>
      <c r="AA311" s="63">
        <v>35</v>
      </c>
      <c r="AB311" s="64">
        <f>SUM(V311:AA311)</f>
        <v>210</v>
      </c>
      <c r="AC311" s="204"/>
      <c r="AD311" s="155"/>
      <c r="AE311" s="155"/>
      <c r="AF311" s="155"/>
      <c r="AG311" s="155"/>
      <c r="AH311" s="155"/>
      <c r="AI311" s="14"/>
      <c r="AJ311" s="14"/>
    </row>
    <row r="312" spans="1:36" ht="19.75" customHeight="1">
      <c r="A312" s="13"/>
      <c r="B312" s="13"/>
      <c r="C312" s="34">
        <v>6</v>
      </c>
      <c r="D312" s="34">
        <v>5</v>
      </c>
      <c r="E312" s="34">
        <v>6</v>
      </c>
      <c r="F312" s="34">
        <v>0</v>
      </c>
      <c r="G312" s="34">
        <v>8</v>
      </c>
      <c r="H312" s="34">
        <v>0</v>
      </c>
      <c r="I312" s="34">
        <v>1</v>
      </c>
      <c r="J312" s="159">
        <v>0</v>
      </c>
      <c r="K312" s="40">
        <v>2</v>
      </c>
      <c r="L312" s="40">
        <v>4</v>
      </c>
      <c r="M312" s="40">
        <v>0</v>
      </c>
      <c r="N312" s="157">
        <v>2</v>
      </c>
      <c r="O312" s="40">
        <v>2</v>
      </c>
      <c r="P312" s="40">
        <v>2</v>
      </c>
      <c r="Q312" s="40">
        <v>4</v>
      </c>
      <c r="R312" s="40">
        <v>5</v>
      </c>
      <c r="S312" s="40" t="s">
        <v>252</v>
      </c>
      <c r="T312" s="146" t="s">
        <v>75</v>
      </c>
      <c r="U312" s="120" t="s">
        <v>248</v>
      </c>
      <c r="V312" s="118">
        <v>0</v>
      </c>
      <c r="W312" s="266">
        <v>0</v>
      </c>
      <c r="X312" s="118">
        <v>0</v>
      </c>
      <c r="Y312" s="118">
        <v>0</v>
      </c>
      <c r="Z312" s="118">
        <v>4</v>
      </c>
      <c r="AA312" s="118">
        <f>Z312</f>
        <v>4</v>
      </c>
      <c r="AB312" s="184"/>
    </row>
    <row r="313" spans="1:36" ht="18" customHeight="1">
      <c r="A313" s="13"/>
      <c r="B313" s="13"/>
      <c r="C313" s="34"/>
      <c r="D313" s="34"/>
      <c r="E313" s="34"/>
      <c r="F313" s="34"/>
      <c r="G313" s="34"/>
      <c r="H313" s="34"/>
      <c r="I313" s="34"/>
      <c r="J313" s="159"/>
      <c r="K313" s="34"/>
      <c r="L313" s="34"/>
      <c r="M313" s="34"/>
      <c r="N313" s="34"/>
      <c r="O313" s="34"/>
      <c r="P313" s="34"/>
      <c r="Q313" s="34"/>
      <c r="R313" s="34"/>
      <c r="S313" s="34"/>
      <c r="T313" s="48" t="s">
        <v>146</v>
      </c>
      <c r="U313" s="85" t="s">
        <v>237</v>
      </c>
      <c r="V313" s="63" t="s">
        <v>260</v>
      </c>
      <c r="W313" s="253" t="s">
        <v>260</v>
      </c>
      <c r="X313" s="63" t="s">
        <v>260</v>
      </c>
      <c r="Y313" s="63" t="s">
        <v>260</v>
      </c>
      <c r="Z313" s="63">
        <v>50</v>
      </c>
      <c r="AA313" s="63">
        <v>50</v>
      </c>
      <c r="AB313" s="64">
        <f>SUM(Z313:AA313)</f>
        <v>100</v>
      </c>
      <c r="AC313" s="204"/>
      <c r="AD313" s="155"/>
      <c r="AE313" s="155"/>
      <c r="AF313" s="155"/>
      <c r="AG313" s="155"/>
      <c r="AH313" s="155"/>
      <c r="AI313" s="14"/>
      <c r="AJ313" s="14"/>
    </row>
    <row r="314" spans="1:36" ht="18.649999999999999" customHeight="1">
      <c r="A314" s="13"/>
      <c r="B314" s="13"/>
      <c r="C314" s="34">
        <v>6</v>
      </c>
      <c r="D314" s="34">
        <v>5</v>
      </c>
      <c r="E314" s="34">
        <v>6</v>
      </c>
      <c r="F314" s="34">
        <v>0</v>
      </c>
      <c r="G314" s="34">
        <v>8</v>
      </c>
      <c r="H314" s="34">
        <v>0</v>
      </c>
      <c r="I314" s="34">
        <v>1</v>
      </c>
      <c r="J314" s="159">
        <v>0</v>
      </c>
      <c r="K314" s="40">
        <v>2</v>
      </c>
      <c r="L314" s="40">
        <v>4</v>
      </c>
      <c r="M314" s="40">
        <v>0</v>
      </c>
      <c r="N314" s="157">
        <v>2</v>
      </c>
      <c r="O314" s="40">
        <v>2</v>
      </c>
      <c r="P314" s="40">
        <v>2</v>
      </c>
      <c r="Q314" s="40">
        <v>4</v>
      </c>
      <c r="R314" s="40">
        <v>6</v>
      </c>
      <c r="S314" s="40" t="s">
        <v>252</v>
      </c>
      <c r="T314" s="146" t="s">
        <v>147</v>
      </c>
      <c r="U314" s="120" t="s">
        <v>248</v>
      </c>
      <c r="V314" s="118">
        <v>0</v>
      </c>
      <c r="W314" s="266">
        <v>0</v>
      </c>
      <c r="X314" s="118">
        <f>W314</f>
        <v>0</v>
      </c>
      <c r="Y314" s="118">
        <v>0</v>
      </c>
      <c r="Z314" s="118">
        <v>30</v>
      </c>
      <c r="AA314" s="118">
        <f>Z314</f>
        <v>30</v>
      </c>
      <c r="AB314" s="184"/>
    </row>
    <row r="315" spans="1:36" ht="18" customHeight="1">
      <c r="A315" s="13"/>
      <c r="B315" s="13"/>
      <c r="C315" s="34"/>
      <c r="D315" s="34"/>
      <c r="E315" s="34"/>
      <c r="F315" s="34"/>
      <c r="G315" s="34"/>
      <c r="H315" s="34"/>
      <c r="I315" s="34"/>
      <c r="J315" s="159"/>
      <c r="K315" s="34"/>
      <c r="L315" s="34"/>
      <c r="M315" s="34"/>
      <c r="N315" s="34"/>
      <c r="O315" s="34"/>
      <c r="P315" s="34"/>
      <c r="Q315" s="34"/>
      <c r="R315" s="34"/>
      <c r="S315" s="34"/>
      <c r="T315" s="48" t="s">
        <v>148</v>
      </c>
      <c r="U315" s="85" t="s">
        <v>237</v>
      </c>
      <c r="V315" s="63" t="s">
        <v>260</v>
      </c>
      <c r="W315" s="63" t="s">
        <v>260</v>
      </c>
      <c r="X315" s="63" t="s">
        <v>260</v>
      </c>
      <c r="Y315" s="63" t="s">
        <v>260</v>
      </c>
      <c r="Z315" s="63">
        <v>35</v>
      </c>
      <c r="AA315" s="63">
        <v>35</v>
      </c>
      <c r="AB315" s="64">
        <f>SUM(Z315:AA315)</f>
        <v>70</v>
      </c>
      <c r="AC315" s="204"/>
      <c r="AD315" s="155"/>
      <c r="AE315" s="155"/>
      <c r="AF315" s="155"/>
      <c r="AG315" s="155"/>
      <c r="AH315" s="155"/>
      <c r="AI315" s="14"/>
      <c r="AJ315" s="14"/>
    </row>
    <row r="316" spans="1:36" ht="19.75" customHeight="1">
      <c r="A316" s="13"/>
      <c r="B316" s="13"/>
      <c r="C316" s="34">
        <v>6</v>
      </c>
      <c r="D316" s="34">
        <v>5</v>
      </c>
      <c r="E316" s="34">
        <v>6</v>
      </c>
      <c r="F316" s="34">
        <v>0</v>
      </c>
      <c r="G316" s="34">
        <v>8</v>
      </c>
      <c r="H316" s="34">
        <v>0</v>
      </c>
      <c r="I316" s="34">
        <v>1</v>
      </c>
      <c r="J316" s="159">
        <v>0</v>
      </c>
      <c r="K316" s="40">
        <v>2</v>
      </c>
      <c r="L316" s="40">
        <v>4</v>
      </c>
      <c r="M316" s="40">
        <v>0</v>
      </c>
      <c r="N316" s="157">
        <v>2</v>
      </c>
      <c r="O316" s="40">
        <v>2</v>
      </c>
      <c r="P316" s="40">
        <v>2</v>
      </c>
      <c r="Q316" s="40">
        <v>4</v>
      </c>
      <c r="R316" s="40">
        <v>7</v>
      </c>
      <c r="S316" s="40" t="s">
        <v>252</v>
      </c>
      <c r="T316" s="146" t="s">
        <v>76</v>
      </c>
      <c r="U316" s="120" t="s">
        <v>248</v>
      </c>
      <c r="V316" s="118">
        <v>0</v>
      </c>
      <c r="W316" s="266">
        <v>0</v>
      </c>
      <c r="X316" s="118">
        <v>0</v>
      </c>
      <c r="Y316" s="118">
        <v>0</v>
      </c>
      <c r="Z316" s="118">
        <v>260</v>
      </c>
      <c r="AA316" s="118">
        <f>Z316</f>
        <v>260</v>
      </c>
      <c r="AB316" s="184"/>
    </row>
    <row r="317" spans="1:36" ht="18" customHeight="1">
      <c r="A317" s="13"/>
      <c r="B317" s="13"/>
      <c r="C317" s="34"/>
      <c r="D317" s="34"/>
      <c r="E317" s="34"/>
      <c r="F317" s="34"/>
      <c r="G317" s="34"/>
      <c r="H317" s="34"/>
      <c r="I317" s="34"/>
      <c r="J317" s="159"/>
      <c r="K317" s="34"/>
      <c r="L317" s="34"/>
      <c r="M317" s="34"/>
      <c r="N317" s="34"/>
      <c r="O317" s="34"/>
      <c r="P317" s="34"/>
      <c r="Q317" s="34"/>
      <c r="R317" s="34"/>
      <c r="S317" s="34"/>
      <c r="T317" s="48" t="s">
        <v>149</v>
      </c>
      <c r="U317" s="85" t="s">
        <v>237</v>
      </c>
      <c r="V317" s="63" t="s">
        <v>260</v>
      </c>
      <c r="W317" s="253" t="s">
        <v>260</v>
      </c>
      <c r="X317" s="63" t="s">
        <v>260</v>
      </c>
      <c r="Y317" s="63" t="s">
        <v>260</v>
      </c>
      <c r="Z317" s="63">
        <v>70</v>
      </c>
      <c r="AA317" s="63">
        <v>70</v>
      </c>
      <c r="AB317" s="64">
        <f>SUM(Z317:AA317)</f>
        <v>140</v>
      </c>
      <c r="AC317" s="204"/>
      <c r="AD317" s="155"/>
      <c r="AE317" s="155"/>
      <c r="AF317" s="155"/>
      <c r="AG317" s="155"/>
      <c r="AH317" s="155"/>
      <c r="AI317" s="14"/>
      <c r="AJ317" s="14"/>
    </row>
    <row r="318" spans="1:36" ht="28.75" customHeight="1">
      <c r="A318" s="13"/>
      <c r="B318" s="13"/>
      <c r="C318" s="34">
        <v>6</v>
      </c>
      <c r="D318" s="34">
        <v>5</v>
      </c>
      <c r="E318" s="34">
        <v>6</v>
      </c>
      <c r="F318" s="34">
        <v>0</v>
      </c>
      <c r="G318" s="34">
        <v>8</v>
      </c>
      <c r="H318" s="34">
        <v>0</v>
      </c>
      <c r="I318" s="34">
        <v>1</v>
      </c>
      <c r="J318" s="159">
        <v>0</v>
      </c>
      <c r="K318" s="40">
        <v>2</v>
      </c>
      <c r="L318" s="40">
        <v>4</v>
      </c>
      <c r="M318" s="40">
        <v>0</v>
      </c>
      <c r="N318" s="157">
        <v>2</v>
      </c>
      <c r="O318" s="40">
        <v>2</v>
      </c>
      <c r="P318" s="40">
        <v>2</v>
      </c>
      <c r="Q318" s="40">
        <v>4</v>
      </c>
      <c r="R318" s="40">
        <v>8</v>
      </c>
      <c r="S318" s="40" t="s">
        <v>252</v>
      </c>
      <c r="T318" s="208" t="s">
        <v>320</v>
      </c>
      <c r="U318" s="120" t="s">
        <v>248</v>
      </c>
      <c r="V318" s="118">
        <v>20</v>
      </c>
      <c r="W318" s="266">
        <v>50</v>
      </c>
      <c r="X318" s="118">
        <f>W318</f>
        <v>50</v>
      </c>
      <c r="Y318" s="118">
        <v>50</v>
      </c>
      <c r="Z318" s="118">
        <f>Y318</f>
        <v>50</v>
      </c>
      <c r="AA318" s="118">
        <f>Z318</f>
        <v>50</v>
      </c>
      <c r="AB318" s="184"/>
    </row>
    <row r="319" spans="1:36" ht="27.65" customHeight="1">
      <c r="A319" s="13"/>
      <c r="B319" s="13"/>
      <c r="C319" s="34"/>
      <c r="D319" s="34"/>
      <c r="E319" s="34"/>
      <c r="F319" s="34"/>
      <c r="G319" s="34"/>
      <c r="H319" s="34"/>
      <c r="I319" s="34"/>
      <c r="J319" s="159"/>
      <c r="K319" s="34"/>
      <c r="L319" s="34"/>
      <c r="M319" s="34"/>
      <c r="N319" s="34"/>
      <c r="O319" s="34"/>
      <c r="P319" s="34"/>
      <c r="Q319" s="34"/>
      <c r="R319" s="34"/>
      <c r="S319" s="34"/>
      <c r="T319" s="48" t="s">
        <v>288</v>
      </c>
      <c r="U319" s="85" t="s">
        <v>237</v>
      </c>
      <c r="V319" s="63">
        <v>30</v>
      </c>
      <c r="W319" s="253">
        <v>30</v>
      </c>
      <c r="X319" s="63">
        <v>30</v>
      </c>
      <c r="Y319" s="63">
        <v>30</v>
      </c>
      <c r="Z319" s="63">
        <v>30</v>
      </c>
      <c r="AA319" s="63">
        <v>30</v>
      </c>
      <c r="AB319" s="64">
        <f>SUM(V319:AA319)</f>
        <v>180</v>
      </c>
      <c r="AC319" s="204"/>
      <c r="AD319" s="155"/>
      <c r="AE319" s="155"/>
      <c r="AF319" s="155"/>
      <c r="AG319" s="155"/>
      <c r="AH319" s="155"/>
      <c r="AI319" s="14"/>
      <c r="AJ319" s="14"/>
    </row>
    <row r="320" spans="1:36" ht="29" customHeight="1">
      <c r="A320" s="13"/>
      <c r="B320" s="13"/>
      <c r="C320" s="34">
        <v>6</v>
      </c>
      <c r="D320" s="34">
        <v>5</v>
      </c>
      <c r="E320" s="34">
        <v>6</v>
      </c>
      <c r="F320" s="34">
        <v>0</v>
      </c>
      <c r="G320" s="34">
        <v>8</v>
      </c>
      <c r="H320" s="34">
        <v>0</v>
      </c>
      <c r="I320" s="34">
        <v>1</v>
      </c>
      <c r="J320" s="159">
        <v>0</v>
      </c>
      <c r="K320" s="40">
        <v>2</v>
      </c>
      <c r="L320" s="40">
        <v>4</v>
      </c>
      <c r="M320" s="40">
        <v>0</v>
      </c>
      <c r="N320" s="157">
        <v>2</v>
      </c>
      <c r="O320" s="40">
        <v>2</v>
      </c>
      <c r="P320" s="40">
        <v>2</v>
      </c>
      <c r="Q320" s="40">
        <v>4</v>
      </c>
      <c r="R320" s="40">
        <v>9</v>
      </c>
      <c r="S320" s="40" t="s">
        <v>252</v>
      </c>
      <c r="T320" s="208" t="s">
        <v>289</v>
      </c>
      <c r="U320" s="120" t="s">
        <v>248</v>
      </c>
      <c r="V320" s="118">
        <v>40</v>
      </c>
      <c r="W320" s="266">
        <v>40</v>
      </c>
      <c r="X320" s="118">
        <f>W320</f>
        <v>40</v>
      </c>
      <c r="Y320" s="118">
        <v>40</v>
      </c>
      <c r="Z320" s="118">
        <f>Y320</f>
        <v>40</v>
      </c>
      <c r="AA320" s="118">
        <f>Z320</f>
        <v>40</v>
      </c>
      <c r="AB320" s="184"/>
    </row>
    <row r="321" spans="1:193" ht="28.75" customHeight="1">
      <c r="A321" s="13"/>
      <c r="B321" s="13"/>
      <c r="C321" s="34"/>
      <c r="D321" s="34"/>
      <c r="E321" s="34"/>
      <c r="F321" s="34"/>
      <c r="G321" s="34"/>
      <c r="H321" s="34"/>
      <c r="I321" s="34"/>
      <c r="J321" s="159"/>
      <c r="K321" s="34"/>
      <c r="L321" s="34"/>
      <c r="M321" s="34"/>
      <c r="N321" s="34"/>
      <c r="O321" s="34"/>
      <c r="P321" s="34"/>
      <c r="Q321" s="34"/>
      <c r="R321" s="34"/>
      <c r="S321" s="34"/>
      <c r="T321" s="48" t="s">
        <v>290</v>
      </c>
      <c r="U321" s="85" t="s">
        <v>237</v>
      </c>
      <c r="V321" s="63">
        <v>40</v>
      </c>
      <c r="W321" s="253">
        <v>40</v>
      </c>
      <c r="X321" s="63">
        <v>40</v>
      </c>
      <c r="Y321" s="63">
        <v>70</v>
      </c>
      <c r="Z321" s="63">
        <v>70</v>
      </c>
      <c r="AA321" s="63">
        <v>70</v>
      </c>
      <c r="AB321" s="64">
        <f>SUM(V321:AA321)</f>
        <v>330</v>
      </c>
      <c r="AC321" s="204"/>
      <c r="AD321" s="155"/>
      <c r="AE321" s="155"/>
      <c r="AF321" s="155"/>
      <c r="AG321" s="155"/>
      <c r="AH321" s="155"/>
      <c r="AI321" s="14"/>
      <c r="AJ321" s="14"/>
    </row>
    <row r="322" spans="1:193" ht="29" customHeight="1">
      <c r="A322" s="13"/>
      <c r="B322" s="13"/>
      <c r="C322" s="34">
        <v>6</v>
      </c>
      <c r="D322" s="34">
        <v>5</v>
      </c>
      <c r="E322" s="34">
        <v>6</v>
      </c>
      <c r="F322" s="34">
        <v>0</v>
      </c>
      <c r="G322" s="34">
        <v>8</v>
      </c>
      <c r="H322" s="34">
        <v>0</v>
      </c>
      <c r="I322" s="34">
        <v>1</v>
      </c>
      <c r="J322" s="159">
        <v>0</v>
      </c>
      <c r="K322" s="40">
        <v>2</v>
      </c>
      <c r="L322" s="40">
        <v>4</v>
      </c>
      <c r="M322" s="40">
        <v>0</v>
      </c>
      <c r="N322" s="157">
        <v>2</v>
      </c>
      <c r="O322" s="40">
        <v>2</v>
      </c>
      <c r="P322" s="40">
        <v>2</v>
      </c>
      <c r="Q322" s="40">
        <v>5</v>
      </c>
      <c r="R322" s="40">
        <v>0</v>
      </c>
      <c r="S322" s="40" t="s">
        <v>252</v>
      </c>
      <c r="T322" s="208" t="s">
        <v>94</v>
      </c>
      <c r="U322" s="120" t="s">
        <v>248</v>
      </c>
      <c r="V322" s="118">
        <v>30</v>
      </c>
      <c r="W322" s="266">
        <v>0</v>
      </c>
      <c r="X322" s="118">
        <v>0</v>
      </c>
      <c r="Y322" s="118">
        <v>0</v>
      </c>
      <c r="Z322" s="118">
        <v>50</v>
      </c>
      <c r="AA322" s="118">
        <v>0</v>
      </c>
      <c r="AB322" s="184"/>
    </row>
    <row r="323" spans="1:193" ht="28.75" customHeight="1">
      <c r="A323" s="13"/>
      <c r="B323" s="13"/>
      <c r="C323" s="34"/>
      <c r="D323" s="34"/>
      <c r="E323" s="34"/>
      <c r="F323" s="34"/>
      <c r="G323" s="34"/>
      <c r="H323" s="34"/>
      <c r="I323" s="34"/>
      <c r="J323" s="159"/>
      <c r="K323" s="34"/>
      <c r="L323" s="34"/>
      <c r="M323" s="34"/>
      <c r="N323" s="34"/>
      <c r="O323" s="34"/>
      <c r="P323" s="34"/>
      <c r="Q323" s="35"/>
      <c r="R323" s="35"/>
      <c r="S323" s="35"/>
      <c r="T323" s="48" t="s">
        <v>95</v>
      </c>
      <c r="U323" s="85" t="s">
        <v>237</v>
      </c>
      <c r="V323" s="63">
        <v>70</v>
      </c>
      <c r="W323" s="63" t="s">
        <v>260</v>
      </c>
      <c r="X323" s="63" t="s">
        <v>260</v>
      </c>
      <c r="Y323" s="63" t="s">
        <v>260</v>
      </c>
      <c r="Z323" s="63">
        <v>70</v>
      </c>
      <c r="AA323" s="63" t="s">
        <v>260</v>
      </c>
      <c r="AB323" s="64">
        <f>V323+Z323</f>
        <v>140</v>
      </c>
      <c r="AC323" s="204"/>
      <c r="AD323" s="155"/>
      <c r="AE323" s="155"/>
      <c r="AF323" s="155"/>
      <c r="AG323" s="155"/>
      <c r="AH323" s="155"/>
      <c r="AI323" s="14"/>
      <c r="AJ323" s="14"/>
    </row>
    <row r="324" spans="1:193" ht="29" customHeight="1">
      <c r="A324" s="13"/>
      <c r="B324" s="13"/>
      <c r="C324" s="34">
        <v>6</v>
      </c>
      <c r="D324" s="34">
        <v>5</v>
      </c>
      <c r="E324" s="34">
        <v>6</v>
      </c>
      <c r="F324" s="34">
        <v>0</v>
      </c>
      <c r="G324" s="34">
        <v>8</v>
      </c>
      <c r="H324" s="34">
        <v>0</v>
      </c>
      <c r="I324" s="34">
        <v>1</v>
      </c>
      <c r="J324" s="159">
        <v>0</v>
      </c>
      <c r="K324" s="40">
        <v>2</v>
      </c>
      <c r="L324" s="40">
        <v>4</v>
      </c>
      <c r="M324" s="40">
        <v>0</v>
      </c>
      <c r="N324" s="157">
        <v>2</v>
      </c>
      <c r="O324" s="40">
        <v>2</v>
      </c>
      <c r="P324" s="40">
        <v>2</v>
      </c>
      <c r="Q324" s="40">
        <v>5</v>
      </c>
      <c r="R324" s="40">
        <v>1</v>
      </c>
      <c r="S324" s="40" t="s">
        <v>252</v>
      </c>
      <c r="T324" s="208" t="s">
        <v>126</v>
      </c>
      <c r="U324" s="120" t="s">
        <v>248</v>
      </c>
      <c r="V324" s="118">
        <v>0</v>
      </c>
      <c r="W324" s="266">
        <v>0</v>
      </c>
      <c r="X324" s="118">
        <v>20</v>
      </c>
      <c r="Y324" s="118">
        <v>20</v>
      </c>
      <c r="Z324" s="118">
        <v>0</v>
      </c>
      <c r="AA324" s="118">
        <v>0</v>
      </c>
      <c r="AB324" s="184"/>
    </row>
    <row r="325" spans="1:193" ht="28.75" customHeight="1">
      <c r="A325" s="13"/>
      <c r="B325" s="13"/>
      <c r="C325" s="34"/>
      <c r="D325" s="34"/>
      <c r="E325" s="34"/>
      <c r="F325" s="34"/>
      <c r="G325" s="34"/>
      <c r="H325" s="34"/>
      <c r="I325" s="34"/>
      <c r="J325" s="159"/>
      <c r="K325" s="34"/>
      <c r="L325" s="34"/>
      <c r="M325" s="34"/>
      <c r="N325" s="34"/>
      <c r="O325" s="34"/>
      <c r="P325" s="34"/>
      <c r="Q325" s="35"/>
      <c r="R325" s="35"/>
      <c r="S325" s="35"/>
      <c r="T325" s="48" t="s">
        <v>127</v>
      </c>
      <c r="U325" s="85" t="s">
        <v>237</v>
      </c>
      <c r="V325" s="63" t="s">
        <v>260</v>
      </c>
      <c r="W325" s="63">
        <v>50</v>
      </c>
      <c r="X325" s="63">
        <v>50</v>
      </c>
      <c r="Y325" s="63">
        <v>50</v>
      </c>
      <c r="Z325" s="63" t="s">
        <v>260</v>
      </c>
      <c r="AA325" s="63" t="s">
        <v>260</v>
      </c>
      <c r="AB325" s="64">
        <f>SUM(W325:AA325)</f>
        <v>150</v>
      </c>
      <c r="AC325" s="204"/>
      <c r="AD325" s="155"/>
      <c r="AE325" s="155"/>
      <c r="AF325" s="155"/>
      <c r="AG325" s="155"/>
      <c r="AH325" s="155"/>
      <c r="AI325" s="14"/>
      <c r="AJ325" s="14"/>
    </row>
    <row r="326" spans="1:193" ht="18" customHeight="1">
      <c r="A326" s="13"/>
      <c r="B326" s="13"/>
      <c r="C326" s="34">
        <v>6</v>
      </c>
      <c r="D326" s="34">
        <v>5</v>
      </c>
      <c r="E326" s="34">
        <v>6</v>
      </c>
      <c r="F326" s="34">
        <v>0</v>
      </c>
      <c r="G326" s="34">
        <v>8</v>
      </c>
      <c r="H326" s="34">
        <v>0</v>
      </c>
      <c r="I326" s="34">
        <v>1</v>
      </c>
      <c r="J326" s="159">
        <v>0</v>
      </c>
      <c r="K326" s="40">
        <v>2</v>
      </c>
      <c r="L326" s="40">
        <v>4</v>
      </c>
      <c r="M326" s="40">
        <v>0</v>
      </c>
      <c r="N326" s="157">
        <v>2</v>
      </c>
      <c r="O326" s="40">
        <v>2</v>
      </c>
      <c r="P326" s="40">
        <v>2</v>
      </c>
      <c r="Q326" s="40">
        <v>5</v>
      </c>
      <c r="R326" s="40">
        <v>2</v>
      </c>
      <c r="S326" s="40" t="s">
        <v>252</v>
      </c>
      <c r="T326" s="208" t="s">
        <v>128</v>
      </c>
      <c r="U326" s="120" t="s">
        <v>248</v>
      </c>
      <c r="V326" s="118">
        <v>0</v>
      </c>
      <c r="W326" s="266">
        <v>0</v>
      </c>
      <c r="X326" s="118">
        <v>50</v>
      </c>
      <c r="Y326" s="118">
        <v>50</v>
      </c>
      <c r="Z326" s="118">
        <v>0</v>
      </c>
      <c r="AA326" s="118">
        <v>0</v>
      </c>
      <c r="AB326" s="184"/>
    </row>
    <row r="327" spans="1:193" ht="28.75" customHeight="1">
      <c r="A327" s="13"/>
      <c r="B327" s="13"/>
      <c r="C327" s="34"/>
      <c r="D327" s="34"/>
      <c r="E327" s="34"/>
      <c r="F327" s="34"/>
      <c r="G327" s="34"/>
      <c r="H327" s="34"/>
      <c r="I327" s="34"/>
      <c r="J327" s="159"/>
      <c r="K327" s="34"/>
      <c r="L327" s="34"/>
      <c r="M327" s="34"/>
      <c r="N327" s="34"/>
      <c r="O327" s="34"/>
      <c r="P327" s="34"/>
      <c r="Q327" s="35"/>
      <c r="R327" s="35"/>
      <c r="S327" s="35"/>
      <c r="T327" s="48" t="s">
        <v>129</v>
      </c>
      <c r="U327" s="85" t="s">
        <v>237</v>
      </c>
      <c r="V327" s="63" t="s">
        <v>260</v>
      </c>
      <c r="W327" s="63" t="s">
        <v>260</v>
      </c>
      <c r="X327" s="63">
        <v>100</v>
      </c>
      <c r="Y327" s="63">
        <v>100</v>
      </c>
      <c r="Z327" s="63" t="s">
        <v>260</v>
      </c>
      <c r="AA327" s="63" t="s">
        <v>260</v>
      </c>
      <c r="AB327" s="64">
        <f>SUM(X327:AA327)</f>
        <v>200</v>
      </c>
      <c r="AC327" s="204"/>
      <c r="AD327" s="155"/>
      <c r="AE327" s="155"/>
      <c r="AF327" s="155"/>
      <c r="AG327" s="155"/>
      <c r="AH327" s="155"/>
      <c r="AI327" s="14"/>
      <c r="AJ327" s="14"/>
    </row>
    <row r="328" spans="1:193" ht="29" customHeight="1">
      <c r="A328" s="13"/>
      <c r="B328" s="13"/>
      <c r="C328" s="34">
        <v>6</v>
      </c>
      <c r="D328" s="34">
        <v>5</v>
      </c>
      <c r="E328" s="34">
        <v>6</v>
      </c>
      <c r="F328" s="34">
        <v>0</v>
      </c>
      <c r="G328" s="34">
        <v>8</v>
      </c>
      <c r="H328" s="34">
        <v>0</v>
      </c>
      <c r="I328" s="34">
        <v>1</v>
      </c>
      <c r="J328" s="159">
        <v>0</v>
      </c>
      <c r="K328" s="40">
        <v>2</v>
      </c>
      <c r="L328" s="40">
        <v>4</v>
      </c>
      <c r="M328" s="40">
        <v>0</v>
      </c>
      <c r="N328" s="157">
        <v>2</v>
      </c>
      <c r="O328" s="40">
        <v>2</v>
      </c>
      <c r="P328" s="40">
        <v>2</v>
      </c>
      <c r="Q328" s="40">
        <v>5</v>
      </c>
      <c r="R328" s="40">
        <v>3</v>
      </c>
      <c r="S328" s="40" t="s">
        <v>252</v>
      </c>
      <c r="T328" s="208" t="s">
        <v>130</v>
      </c>
      <c r="U328" s="120" t="s">
        <v>248</v>
      </c>
      <c r="V328" s="118">
        <v>0</v>
      </c>
      <c r="W328" s="266">
        <v>30</v>
      </c>
      <c r="X328" s="118">
        <v>100</v>
      </c>
      <c r="Y328" s="118">
        <v>100</v>
      </c>
      <c r="Z328" s="118">
        <v>0</v>
      </c>
      <c r="AA328" s="118">
        <v>0</v>
      </c>
      <c r="AB328" s="184"/>
    </row>
    <row r="329" spans="1:193" ht="28.75" customHeight="1">
      <c r="A329" s="13"/>
      <c r="B329" s="13"/>
      <c r="C329" s="34"/>
      <c r="D329" s="34"/>
      <c r="E329" s="34"/>
      <c r="F329" s="34"/>
      <c r="G329" s="34"/>
      <c r="H329" s="34"/>
      <c r="I329" s="34"/>
      <c r="J329" s="159"/>
      <c r="K329" s="34"/>
      <c r="L329" s="34"/>
      <c r="M329" s="34"/>
      <c r="N329" s="34"/>
      <c r="O329" s="34"/>
      <c r="P329" s="34"/>
      <c r="Q329" s="35"/>
      <c r="R329" s="35"/>
      <c r="S329" s="35"/>
      <c r="T329" s="89" t="s">
        <v>131</v>
      </c>
      <c r="U329" s="85" t="s">
        <v>237</v>
      </c>
      <c r="V329" s="63" t="s">
        <v>260</v>
      </c>
      <c r="W329" s="63">
        <v>60</v>
      </c>
      <c r="X329" s="63">
        <v>60</v>
      </c>
      <c r="Y329" s="63">
        <v>60</v>
      </c>
      <c r="Z329" s="63" t="s">
        <v>260</v>
      </c>
      <c r="AA329" s="63" t="s">
        <v>260</v>
      </c>
      <c r="AB329" s="64">
        <f>SUM(W329:AA329)</f>
        <v>180</v>
      </c>
      <c r="AC329" s="204"/>
      <c r="AD329" s="155"/>
      <c r="AE329" s="155"/>
      <c r="AF329" s="155"/>
      <c r="AG329" s="155"/>
      <c r="AH329" s="155"/>
      <c r="AI329" s="14"/>
      <c r="AJ329" s="14"/>
    </row>
    <row r="330" spans="1:193" ht="26.25" customHeight="1">
      <c r="A330" s="59"/>
      <c r="B330" s="59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4"/>
      <c r="R330" s="54"/>
      <c r="S330" s="54"/>
      <c r="T330" s="131" t="s">
        <v>249</v>
      </c>
      <c r="U330" s="37" t="s">
        <v>248</v>
      </c>
      <c r="V330" s="66">
        <f>SUM(V332+V335+V336)</f>
        <v>7922.6399999999994</v>
      </c>
      <c r="W330" s="66">
        <f>SUM(W332+W335)</f>
        <v>9203</v>
      </c>
      <c r="X330" s="66">
        <f>SUM(X332+X335)</f>
        <v>8616.5</v>
      </c>
      <c r="Y330" s="66">
        <f>SUM(Y332+Y335)</f>
        <v>8616.5</v>
      </c>
      <c r="Z330" s="66">
        <f>SUM(Z332+Z335)</f>
        <v>8616.5</v>
      </c>
      <c r="AA330" s="66">
        <f>SUM(AA332+AA335)</f>
        <v>8616.5</v>
      </c>
      <c r="AB330" s="187"/>
      <c r="AC330" s="8"/>
    </row>
    <row r="331" spans="1:193" s="79" customFormat="1" ht="29.4" customHeight="1">
      <c r="A331" s="78"/>
      <c r="B331" s="78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70"/>
      <c r="R331" s="70"/>
      <c r="S331" s="70"/>
      <c r="T331" s="83" t="s">
        <v>261</v>
      </c>
      <c r="U331" s="83"/>
      <c r="V331" s="153"/>
      <c r="W331" s="146"/>
      <c r="X331" s="83"/>
      <c r="Y331" s="83"/>
      <c r="Z331" s="83"/>
      <c r="AA331" s="83"/>
      <c r="AB331" s="191"/>
      <c r="AC331" s="72"/>
    </row>
    <row r="332" spans="1:193" s="4" customFormat="1" ht="18.75" customHeight="1">
      <c r="A332" s="6"/>
      <c r="B332" s="6"/>
      <c r="C332" s="34">
        <v>6</v>
      </c>
      <c r="D332" s="34">
        <v>5</v>
      </c>
      <c r="E332" s="34">
        <v>6</v>
      </c>
      <c r="F332" s="34">
        <v>0</v>
      </c>
      <c r="G332" s="34">
        <v>8</v>
      </c>
      <c r="H332" s="34">
        <v>0</v>
      </c>
      <c r="I332" s="34">
        <v>4</v>
      </c>
      <c r="J332" s="158">
        <v>0</v>
      </c>
      <c r="K332" s="34">
        <v>2</v>
      </c>
      <c r="L332" s="34">
        <v>9</v>
      </c>
      <c r="M332" s="34">
        <v>0</v>
      </c>
      <c r="N332" s="34">
        <v>0</v>
      </c>
      <c r="O332" s="34">
        <v>2</v>
      </c>
      <c r="P332" s="34">
        <v>0</v>
      </c>
      <c r="Q332" s="45">
        <v>5</v>
      </c>
      <c r="R332" s="45">
        <v>0</v>
      </c>
      <c r="S332" s="45" t="s">
        <v>259</v>
      </c>
      <c r="T332" s="33" t="s">
        <v>227</v>
      </c>
      <c r="U332" s="135" t="s">
        <v>248</v>
      </c>
      <c r="V332" s="134">
        <v>2594.52</v>
      </c>
      <c r="W332" s="276">
        <v>3360.9</v>
      </c>
      <c r="X332" s="134">
        <v>2987.4</v>
      </c>
      <c r="Y332" s="134">
        <f>X332</f>
        <v>2987.4</v>
      </c>
      <c r="Z332" s="134">
        <f>Y332</f>
        <v>2987.4</v>
      </c>
      <c r="AA332" s="134">
        <f>Z332</f>
        <v>2987.4</v>
      </c>
      <c r="AB332" s="174"/>
      <c r="AC332" s="8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</row>
    <row r="333" spans="1:193" s="4" customFormat="1" ht="28" hidden="1">
      <c r="A333" s="6"/>
      <c r="B333" s="6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45"/>
      <c r="R333" s="45"/>
      <c r="S333" s="45"/>
      <c r="T333" s="9" t="s">
        <v>232</v>
      </c>
      <c r="U333" s="135"/>
      <c r="V333" s="134" t="e">
        <f>#REF!</f>
        <v>#REF!</v>
      </c>
      <c r="W333" s="276" t="e">
        <f t="shared" ref="W333:AA335" si="17">V333</f>
        <v>#REF!</v>
      </c>
      <c r="X333" s="134" t="e">
        <f t="shared" si="17"/>
        <v>#REF!</v>
      </c>
      <c r="Y333" s="134" t="e">
        <f t="shared" si="17"/>
        <v>#REF!</v>
      </c>
      <c r="Z333" s="134" t="e">
        <f t="shared" si="17"/>
        <v>#REF!</v>
      </c>
      <c r="AA333" s="134" t="e">
        <f t="shared" si="17"/>
        <v>#REF!</v>
      </c>
      <c r="AB333" s="174"/>
      <c r="AC333" s="8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</row>
    <row r="334" spans="1:193" s="4" customFormat="1" ht="29.25" hidden="1" customHeight="1">
      <c r="A334" s="6"/>
      <c r="B334" s="6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5"/>
      <c r="R334" s="35"/>
      <c r="S334" s="35"/>
      <c r="T334" s="9" t="s">
        <v>233</v>
      </c>
      <c r="U334" s="207" t="s">
        <v>248</v>
      </c>
      <c r="V334" s="134">
        <v>0</v>
      </c>
      <c r="W334" s="282">
        <v>0</v>
      </c>
      <c r="X334" s="86">
        <v>0</v>
      </c>
      <c r="Y334" s="86">
        <v>0</v>
      </c>
      <c r="Z334" s="134">
        <f t="shared" si="17"/>
        <v>0</v>
      </c>
      <c r="AA334" s="134">
        <f t="shared" si="17"/>
        <v>0</v>
      </c>
      <c r="AB334" s="174"/>
      <c r="AC334" s="8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</row>
    <row r="335" spans="1:193" ht="24" customHeight="1">
      <c r="A335" s="59"/>
      <c r="B335" s="59"/>
      <c r="C335" s="34">
        <v>6</v>
      </c>
      <c r="D335" s="34">
        <v>5</v>
      </c>
      <c r="E335" s="34">
        <v>6</v>
      </c>
      <c r="F335" s="34">
        <v>0</v>
      </c>
      <c r="G335" s="34">
        <v>8</v>
      </c>
      <c r="H335" s="34">
        <v>0</v>
      </c>
      <c r="I335" s="34">
        <v>4</v>
      </c>
      <c r="J335" s="158">
        <v>0</v>
      </c>
      <c r="K335" s="34">
        <v>2</v>
      </c>
      <c r="L335" s="34">
        <v>9</v>
      </c>
      <c r="M335" s="34">
        <v>0</v>
      </c>
      <c r="N335" s="34">
        <v>0</v>
      </c>
      <c r="O335" s="34">
        <v>2</v>
      </c>
      <c r="P335" s="34">
        <v>0</v>
      </c>
      <c r="Q335" s="45">
        <v>5</v>
      </c>
      <c r="R335" s="45">
        <v>3</v>
      </c>
      <c r="S335" s="45" t="s">
        <v>259</v>
      </c>
      <c r="T335" s="33" t="s">
        <v>115</v>
      </c>
      <c r="U335" s="135" t="s">
        <v>248</v>
      </c>
      <c r="V335" s="134">
        <v>5283.22</v>
      </c>
      <c r="W335" s="283">
        <v>5842.1</v>
      </c>
      <c r="X335" s="76">
        <v>5629.1</v>
      </c>
      <c r="Y335" s="134">
        <f>X335</f>
        <v>5629.1</v>
      </c>
      <c r="Z335" s="134">
        <f>Y335</f>
        <v>5629.1</v>
      </c>
      <c r="AA335" s="134">
        <f t="shared" si="17"/>
        <v>5629.1</v>
      </c>
      <c r="AB335" s="188"/>
      <c r="AC335" s="44"/>
    </row>
    <row r="336" spans="1:193" s="4" customFormat="1" ht="45" customHeight="1">
      <c r="A336" s="6"/>
      <c r="B336" s="6"/>
      <c r="C336" s="34">
        <v>6</v>
      </c>
      <c r="D336" s="34">
        <v>5</v>
      </c>
      <c r="E336" s="34">
        <v>6</v>
      </c>
      <c r="F336" s="34">
        <v>0</v>
      </c>
      <c r="G336" s="34">
        <v>8</v>
      </c>
      <c r="H336" s="34">
        <v>0</v>
      </c>
      <c r="I336" s="34">
        <v>4</v>
      </c>
      <c r="J336" s="158">
        <v>0</v>
      </c>
      <c r="K336" s="34">
        <v>2</v>
      </c>
      <c r="L336" s="34">
        <v>9</v>
      </c>
      <c r="M336" s="34">
        <v>0</v>
      </c>
      <c r="N336" s="34">
        <v>0</v>
      </c>
      <c r="O336" s="34">
        <v>5</v>
      </c>
      <c r="P336" s="34">
        <v>5</v>
      </c>
      <c r="Q336" s="45">
        <v>4</v>
      </c>
      <c r="R336" s="45">
        <v>9</v>
      </c>
      <c r="S336" s="45">
        <v>2</v>
      </c>
      <c r="T336" s="33" t="s">
        <v>319</v>
      </c>
      <c r="U336" s="135" t="s">
        <v>248</v>
      </c>
      <c r="V336" s="76">
        <v>44.9</v>
      </c>
      <c r="W336" s="63" t="s">
        <v>260</v>
      </c>
      <c r="X336" s="63" t="s">
        <v>260</v>
      </c>
      <c r="Y336" s="63" t="s">
        <v>260</v>
      </c>
      <c r="Z336" s="63" t="s">
        <v>260</v>
      </c>
      <c r="AA336" s="63" t="s">
        <v>260</v>
      </c>
      <c r="AB336" s="189"/>
      <c r="AC336" s="8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</row>
    <row r="337" spans="1:193" s="4" customFormat="1" ht="24" hidden="1" customHeight="1">
      <c r="A337" s="6"/>
      <c r="B337" s="6"/>
      <c r="C337" s="34"/>
      <c r="D337" s="34"/>
      <c r="E337" s="34"/>
      <c r="F337" s="34"/>
      <c r="G337" s="34"/>
      <c r="H337" s="34"/>
      <c r="I337" s="34"/>
      <c r="J337" s="34">
        <v>2</v>
      </c>
      <c r="K337" s="34"/>
      <c r="L337" s="34"/>
      <c r="M337" s="34"/>
      <c r="N337" s="34"/>
      <c r="O337" s="34"/>
      <c r="P337" s="34"/>
      <c r="Q337" s="35"/>
      <c r="R337" s="35"/>
      <c r="S337" s="35"/>
      <c r="T337" s="33" t="s">
        <v>226</v>
      </c>
      <c r="U337" s="207" t="s">
        <v>238</v>
      </c>
      <c r="V337" s="62">
        <v>3</v>
      </c>
      <c r="W337" s="147"/>
      <c r="X337" s="100"/>
      <c r="Y337" s="62">
        <v>3</v>
      </c>
      <c r="Z337" s="62"/>
      <c r="AA337" s="62">
        <v>3</v>
      </c>
      <c r="AB337" s="189"/>
      <c r="AC337" s="8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</row>
    <row r="338" spans="1:193" s="4" customFormat="1" ht="30" hidden="1" customHeight="1">
      <c r="A338" s="6"/>
      <c r="B338" s="6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5"/>
      <c r="R338" s="35"/>
      <c r="S338" s="35"/>
      <c r="T338" s="9" t="s">
        <v>232</v>
      </c>
      <c r="U338" s="207" t="s">
        <v>248</v>
      </c>
      <c r="V338" s="76" t="e">
        <f>#REF!</f>
        <v>#REF!</v>
      </c>
      <c r="W338" s="140" t="e">
        <f>#REF!+V338</f>
        <v>#REF!</v>
      </c>
      <c r="X338" s="134" t="e">
        <f>#REF!+#REF!</f>
        <v>#REF!</v>
      </c>
      <c r="Y338" s="134" t="e">
        <f t="shared" ref="Y338:AA343" si="18">X338</f>
        <v>#REF!</v>
      </c>
      <c r="Z338" s="134" t="e">
        <f t="shared" si="18"/>
        <v>#REF!</v>
      </c>
      <c r="AA338" s="134" t="e">
        <f t="shared" si="18"/>
        <v>#REF!</v>
      </c>
      <c r="AB338" s="174"/>
      <c r="AC338" s="4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</row>
    <row r="339" spans="1:193" s="4" customFormat="1" ht="24" hidden="1" customHeight="1">
      <c r="A339" s="6"/>
      <c r="B339" s="6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5"/>
      <c r="R339" s="35"/>
      <c r="S339" s="35"/>
      <c r="T339" s="96" t="s">
        <v>263</v>
      </c>
      <c r="U339" s="207" t="s">
        <v>248</v>
      </c>
      <c r="V339" s="76">
        <v>547.70000000000005</v>
      </c>
      <c r="W339" s="140" t="e">
        <f>#REF!+V339</f>
        <v>#REF!</v>
      </c>
      <c r="X339" s="134" t="e">
        <f>#REF!+#REF!</f>
        <v>#REF!</v>
      </c>
      <c r="Y339" s="134" t="e">
        <f t="shared" si="18"/>
        <v>#REF!</v>
      </c>
      <c r="Z339" s="134" t="e">
        <f>Y339</f>
        <v>#REF!</v>
      </c>
      <c r="AA339" s="134" t="e">
        <f t="shared" si="18"/>
        <v>#REF!</v>
      </c>
      <c r="AB339" s="174"/>
      <c r="AC339" s="4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</row>
    <row r="340" spans="1:193" s="4" customFormat="1" ht="18.75" hidden="1" customHeight="1">
      <c r="A340" s="6"/>
      <c r="B340" s="6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5"/>
      <c r="R340" s="35"/>
      <c r="S340" s="35"/>
      <c r="T340" s="96" t="s">
        <v>264</v>
      </c>
      <c r="U340" s="207" t="s">
        <v>248</v>
      </c>
      <c r="V340" s="76" t="e">
        <f>#REF!</f>
        <v>#REF!</v>
      </c>
      <c r="W340" s="140" t="e">
        <f>#REF!+V340</f>
        <v>#REF!</v>
      </c>
      <c r="X340" s="134" t="e">
        <f>#REF!+#REF!</f>
        <v>#REF!</v>
      </c>
      <c r="Y340" s="134" t="e">
        <f t="shared" si="18"/>
        <v>#REF!</v>
      </c>
      <c r="Z340" s="134" t="e">
        <f t="shared" si="18"/>
        <v>#REF!</v>
      </c>
      <c r="AA340" s="134" t="e">
        <f t="shared" si="18"/>
        <v>#REF!</v>
      </c>
      <c r="AB340" s="174"/>
      <c r="AC340" s="4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</row>
    <row r="341" spans="1:193" s="4" customFormat="1" ht="18" hidden="1" customHeight="1">
      <c r="A341" s="6"/>
      <c r="B341" s="6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5"/>
      <c r="R341" s="35"/>
      <c r="S341" s="35"/>
      <c r="T341" s="96" t="s">
        <v>265</v>
      </c>
      <c r="U341" s="207" t="s">
        <v>248</v>
      </c>
      <c r="V341" s="76" t="e">
        <f>#REF!</f>
        <v>#REF!</v>
      </c>
      <c r="W341" s="140" t="e">
        <f>#REF!+V341</f>
        <v>#REF!</v>
      </c>
      <c r="X341" s="134" t="e">
        <f>#REF!+#REF!</f>
        <v>#REF!</v>
      </c>
      <c r="Y341" s="134" t="e">
        <f t="shared" si="18"/>
        <v>#REF!</v>
      </c>
      <c r="Z341" s="134" t="e">
        <f t="shared" si="18"/>
        <v>#REF!</v>
      </c>
      <c r="AA341" s="134" t="e">
        <f t="shared" si="18"/>
        <v>#REF!</v>
      </c>
      <c r="AB341" s="174"/>
      <c r="AC341" s="8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</row>
    <row r="342" spans="1:193" s="4" customFormat="1" ht="21" hidden="1" customHeight="1">
      <c r="A342" s="6"/>
      <c r="B342" s="6"/>
      <c r="C342" s="34">
        <v>6</v>
      </c>
      <c r="D342" s="34">
        <v>5</v>
      </c>
      <c r="E342" s="34">
        <v>6</v>
      </c>
      <c r="F342" s="34">
        <v>0</v>
      </c>
      <c r="G342" s="34">
        <v>8</v>
      </c>
      <c r="H342" s="34">
        <v>0</v>
      </c>
      <c r="I342" s="34">
        <v>4</v>
      </c>
      <c r="J342" s="34">
        <v>2</v>
      </c>
      <c r="K342" s="34">
        <v>2</v>
      </c>
      <c r="L342" s="34">
        <v>9</v>
      </c>
      <c r="M342" s="34">
        <v>9</v>
      </c>
      <c r="N342" s="34">
        <v>0</v>
      </c>
      <c r="O342" s="34">
        <v>5</v>
      </c>
      <c r="P342" s="34">
        <v>9</v>
      </c>
      <c r="Q342" s="35"/>
      <c r="R342" s="35"/>
      <c r="S342" s="35"/>
      <c r="T342" s="97" t="s">
        <v>266</v>
      </c>
      <c r="U342" s="207" t="s">
        <v>248</v>
      </c>
      <c r="V342" s="62" t="e">
        <f>SUM(#REF!)</f>
        <v>#REF!</v>
      </c>
      <c r="W342" s="141"/>
      <c r="X342" s="86"/>
      <c r="Y342" s="134">
        <f t="shared" si="18"/>
        <v>0</v>
      </c>
      <c r="Z342" s="134">
        <f t="shared" si="18"/>
        <v>0</v>
      </c>
      <c r="AA342" s="134">
        <f t="shared" si="18"/>
        <v>0</v>
      </c>
      <c r="AB342" s="174"/>
      <c r="AC342" s="8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</row>
    <row r="343" spans="1:193" s="4" customFormat="1" ht="11.25" hidden="1" customHeight="1">
      <c r="A343" s="6"/>
      <c r="B343" s="6"/>
      <c r="C343" s="34">
        <v>6</v>
      </c>
      <c r="D343" s="34">
        <v>5</v>
      </c>
      <c r="E343" s="34">
        <v>6</v>
      </c>
      <c r="F343" s="34">
        <v>0</v>
      </c>
      <c r="G343" s="34">
        <v>7</v>
      </c>
      <c r="H343" s="34">
        <v>0</v>
      </c>
      <c r="I343" s="34">
        <v>5</v>
      </c>
      <c r="J343" s="34">
        <v>0</v>
      </c>
      <c r="K343" s="34">
        <v>2</v>
      </c>
      <c r="L343" s="34">
        <v>9</v>
      </c>
      <c r="M343" s="34">
        <v>9</v>
      </c>
      <c r="N343" s="34">
        <v>0</v>
      </c>
      <c r="O343" s="40">
        <v>5</v>
      </c>
      <c r="P343" s="40">
        <v>1</v>
      </c>
      <c r="Q343" s="41"/>
      <c r="R343" s="41"/>
      <c r="S343" s="41"/>
      <c r="T343" s="96" t="s">
        <v>267</v>
      </c>
      <c r="U343" s="207" t="s">
        <v>248</v>
      </c>
      <c r="V343" s="62">
        <v>0</v>
      </c>
      <c r="W343" s="141"/>
      <c r="X343" s="86"/>
      <c r="Y343" s="134">
        <f t="shared" si="18"/>
        <v>0</v>
      </c>
      <c r="Z343" s="134">
        <f t="shared" si="18"/>
        <v>0</v>
      </c>
      <c r="AA343" s="134">
        <f t="shared" si="18"/>
        <v>0</v>
      </c>
      <c r="AB343" s="174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</row>
    <row r="344" spans="1:193" ht="18.5"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AB344" s="192" t="s">
        <v>221</v>
      </c>
    </row>
    <row r="345" spans="1:193" s="106" customFormat="1" ht="25.5" customHeight="1">
      <c r="A345" s="101" t="s">
        <v>269</v>
      </c>
      <c r="B345" s="102"/>
      <c r="D345" s="103"/>
      <c r="E345" s="104"/>
      <c r="F345" s="105"/>
      <c r="G345" s="105"/>
      <c r="H345" s="105"/>
      <c r="I345" s="105"/>
      <c r="J345" s="105"/>
      <c r="K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66"/>
      <c r="W345" s="149"/>
      <c r="X345" s="164"/>
      <c r="Y345" s="166"/>
      <c r="Z345" s="166"/>
      <c r="AA345" s="166"/>
      <c r="AB345" s="193"/>
    </row>
    <row r="346" spans="1:193" customFormat="1" ht="20">
      <c r="A346" s="107" t="s">
        <v>270</v>
      </c>
      <c r="B346" s="107"/>
      <c r="C346" s="108"/>
      <c r="D346" s="107"/>
      <c r="E346" s="109"/>
      <c r="F346" s="105"/>
      <c r="G346" s="105"/>
      <c r="H346" s="105"/>
      <c r="I346" s="105"/>
      <c r="J346" s="105"/>
      <c r="K346" s="105"/>
      <c r="L346" s="106"/>
      <c r="M346" s="105"/>
      <c r="N346" s="105"/>
      <c r="O346" s="105"/>
      <c r="P346" s="105"/>
      <c r="Q346" s="105"/>
      <c r="R346" s="105"/>
      <c r="S346" s="105"/>
      <c r="T346" s="112"/>
      <c r="U346" s="102"/>
      <c r="V346" s="247"/>
      <c r="W346" s="150"/>
      <c r="X346" s="247"/>
      <c r="Y346" s="278"/>
      <c r="Z346" s="167"/>
      <c r="AA346" s="167"/>
      <c r="AB346" s="194"/>
    </row>
    <row r="347" spans="1:193" customFormat="1" ht="13.5" customHeight="1">
      <c r="A347" s="110" t="s">
        <v>271</v>
      </c>
      <c r="B347" s="111"/>
      <c r="C347" s="288"/>
      <c r="D347" s="289"/>
      <c r="E347" s="289"/>
      <c r="F347" s="105"/>
      <c r="G347" s="105"/>
      <c r="H347" s="105"/>
      <c r="I347" s="105"/>
      <c r="J347" s="105"/>
      <c r="K347" s="105"/>
      <c r="L347" s="106"/>
      <c r="M347" s="105"/>
      <c r="N347" s="105"/>
      <c r="O347" s="105"/>
      <c r="P347" s="105"/>
      <c r="Q347" s="105"/>
      <c r="R347" s="105"/>
      <c r="S347" s="105"/>
      <c r="T347" s="113"/>
      <c r="U347" s="107"/>
      <c r="V347" s="247"/>
      <c r="W347" s="150"/>
      <c r="X347" s="247"/>
      <c r="Y347" s="278"/>
      <c r="Z347" s="167"/>
      <c r="AA347" s="167"/>
      <c r="AB347" s="194"/>
    </row>
    <row r="348" spans="1:193" s="4" customFormat="1" ht="15.5">
      <c r="A348" s="6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110"/>
      <c r="U348" s="110"/>
      <c r="V348" s="164"/>
      <c r="W348" s="148"/>
      <c r="X348" s="164"/>
      <c r="Y348" s="164"/>
      <c r="Z348" s="164"/>
      <c r="AA348" s="165"/>
      <c r="AB348" s="195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</row>
    <row r="349" spans="1:193" s="4" customFormat="1" ht="24.75" customHeight="1">
      <c r="A349" s="6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290"/>
      <c r="U349" s="291"/>
      <c r="V349" s="168"/>
      <c r="W349" s="151"/>
      <c r="X349" s="168"/>
      <c r="Y349" s="168"/>
      <c r="Z349" s="168"/>
      <c r="AA349" s="169"/>
      <c r="AB349" s="196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</row>
    <row r="350" spans="1:193" customFormat="1" ht="11.25" customHeight="1">
      <c r="A350" s="110" t="s">
        <v>271</v>
      </c>
      <c r="B350" s="111"/>
      <c r="C350" s="288"/>
      <c r="D350" s="289"/>
      <c r="E350" s="289"/>
      <c r="F350" s="105"/>
      <c r="G350" s="105"/>
      <c r="H350" s="105"/>
      <c r="I350" s="105"/>
      <c r="J350" s="105"/>
      <c r="K350" s="105"/>
      <c r="L350" s="106"/>
      <c r="M350" s="105"/>
      <c r="N350" s="105"/>
      <c r="O350" s="105"/>
      <c r="P350" s="105"/>
      <c r="Q350" s="105"/>
      <c r="R350" s="105"/>
      <c r="S350" s="105"/>
      <c r="T350" s="113"/>
      <c r="U350" s="113"/>
      <c r="V350" s="247"/>
      <c r="W350" s="150"/>
      <c r="X350" s="247"/>
      <c r="Y350" s="278"/>
      <c r="Z350" s="167"/>
      <c r="AA350" s="167"/>
      <c r="AB350" s="194"/>
    </row>
    <row r="351" spans="1:193" s="4" customFormat="1">
      <c r="A351" s="6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98"/>
      <c r="U351" s="2"/>
      <c r="V351" s="168"/>
      <c r="W351" s="151"/>
      <c r="X351" s="168"/>
      <c r="Y351" s="168"/>
      <c r="Z351" s="168"/>
      <c r="AA351" s="169"/>
      <c r="AB351" s="196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</row>
    <row r="352" spans="1:193" s="4" customFormat="1">
      <c r="A352" s="6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98"/>
      <c r="U352" s="2"/>
      <c r="V352" s="168"/>
      <c r="W352" s="151"/>
      <c r="X352" s="168"/>
      <c r="Y352" s="168"/>
      <c r="Z352" s="168"/>
      <c r="AA352" s="169"/>
      <c r="AB352" s="196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</row>
    <row r="353" spans="1:193" s="4" customFormat="1">
      <c r="A353" s="6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99"/>
      <c r="U353" s="2"/>
      <c r="V353" s="164"/>
      <c r="W353" s="148"/>
      <c r="X353" s="164"/>
      <c r="Y353" s="164"/>
      <c r="Z353" s="164"/>
      <c r="AA353" s="165"/>
      <c r="AB353" s="195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</row>
    <row r="354" spans="1:193" s="4" customFormat="1">
      <c r="A354" s="6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94"/>
      <c r="U354" s="2"/>
      <c r="V354" s="164"/>
      <c r="W354" s="148"/>
      <c r="X354" s="164"/>
      <c r="Y354" s="164"/>
      <c r="Z354" s="164"/>
      <c r="AA354" s="165"/>
      <c r="AB354" s="195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</row>
    <row r="355" spans="1:193" s="4" customFormat="1">
      <c r="A355" s="6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94"/>
      <c r="U355" s="2"/>
      <c r="V355" s="164"/>
      <c r="W355" s="148"/>
      <c r="X355" s="164"/>
      <c r="Y355" s="164"/>
      <c r="Z355" s="164"/>
      <c r="AA355" s="165"/>
      <c r="AB355" s="195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</row>
    <row r="356" spans="1:193" s="4" customFormat="1">
      <c r="A356" s="6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94"/>
      <c r="U356" s="2"/>
      <c r="V356" s="164"/>
      <c r="W356" s="148"/>
      <c r="X356" s="164"/>
      <c r="Y356" s="164"/>
      <c r="Z356" s="164"/>
      <c r="AA356" s="165"/>
      <c r="AB356" s="195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</row>
    <row r="357" spans="1:193" s="4" customFormat="1">
      <c r="A357" s="6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94"/>
      <c r="U357" s="2"/>
      <c r="V357" s="164"/>
      <c r="W357" s="148"/>
      <c r="X357" s="164"/>
      <c r="Y357" s="164"/>
      <c r="Z357" s="164"/>
      <c r="AA357" s="165"/>
      <c r="AB357" s="195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</row>
    <row r="358" spans="1:193" s="4" customFormat="1">
      <c r="A358" s="6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94"/>
      <c r="U358" s="2"/>
      <c r="V358" s="164"/>
      <c r="W358" s="148"/>
      <c r="X358" s="164"/>
      <c r="Y358" s="164"/>
      <c r="Z358" s="164"/>
      <c r="AA358" s="165"/>
      <c r="AB358" s="195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</row>
    <row r="359" spans="1:193" s="4" customFormat="1">
      <c r="A359" s="6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94"/>
      <c r="U359" s="2"/>
      <c r="V359" s="164"/>
      <c r="W359" s="148"/>
      <c r="X359" s="164"/>
      <c r="Y359" s="164"/>
      <c r="Z359" s="164"/>
      <c r="AA359" s="165"/>
      <c r="AB359" s="195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</row>
    <row r="360" spans="1:193" s="4" customFormat="1">
      <c r="A360" s="6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94"/>
      <c r="U360" s="2"/>
      <c r="V360" s="164"/>
      <c r="W360" s="148"/>
      <c r="X360" s="164"/>
      <c r="Y360" s="164"/>
      <c r="Z360" s="164"/>
      <c r="AA360" s="165"/>
      <c r="AB360" s="195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</row>
    <row r="361" spans="1:193" s="4" customFormat="1">
      <c r="A361" s="6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94"/>
      <c r="U361" s="2"/>
      <c r="V361" s="164"/>
      <c r="W361" s="148"/>
      <c r="X361" s="164"/>
      <c r="Y361" s="164"/>
      <c r="Z361" s="164"/>
      <c r="AA361" s="165"/>
      <c r="AB361" s="195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</row>
    <row r="362" spans="1:193" s="4" customFormat="1">
      <c r="A362" s="6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94"/>
      <c r="U362" s="2"/>
      <c r="V362" s="164"/>
      <c r="W362" s="148"/>
      <c r="X362" s="164"/>
      <c r="Y362" s="164"/>
      <c r="Z362" s="164"/>
      <c r="AA362" s="165"/>
      <c r="AB362" s="195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</row>
    <row r="363" spans="1:193" s="4" customFormat="1">
      <c r="A363" s="6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94"/>
      <c r="U363" s="2"/>
      <c r="V363" s="164"/>
      <c r="W363" s="148"/>
      <c r="X363" s="164"/>
      <c r="Y363" s="164"/>
      <c r="Z363" s="164"/>
      <c r="AA363" s="165"/>
      <c r="AB363" s="195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</row>
    <row r="364" spans="1:193" s="4" customFormat="1">
      <c r="A364" s="6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94"/>
      <c r="U364" s="2"/>
      <c r="V364" s="164"/>
      <c r="W364" s="148"/>
      <c r="X364" s="164"/>
      <c r="Y364" s="164"/>
      <c r="Z364" s="164"/>
      <c r="AA364" s="165"/>
      <c r="AB364" s="195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</row>
    <row r="365" spans="1:193" s="4" customFormat="1">
      <c r="A365" s="6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94"/>
      <c r="U365" s="2"/>
      <c r="V365" s="164"/>
      <c r="W365" s="148"/>
      <c r="X365" s="164"/>
      <c r="Y365" s="164"/>
      <c r="Z365" s="164"/>
      <c r="AA365" s="165"/>
      <c r="AB365" s="195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</row>
    <row r="366" spans="1:193" s="4" customFormat="1">
      <c r="A366" s="6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94"/>
      <c r="U366" s="2"/>
      <c r="V366" s="164"/>
      <c r="W366" s="148"/>
      <c r="X366" s="164"/>
      <c r="Y366" s="164"/>
      <c r="Z366" s="164"/>
      <c r="AA366" s="165"/>
      <c r="AB366" s="195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</row>
    <row r="367" spans="1:193" s="4" customFormat="1">
      <c r="A367" s="6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94"/>
      <c r="U367" s="2"/>
      <c r="V367" s="164"/>
      <c r="W367" s="148"/>
      <c r="X367" s="164"/>
      <c r="Y367" s="164"/>
      <c r="Z367" s="164"/>
      <c r="AA367" s="165"/>
      <c r="AB367" s="195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</row>
    <row r="368" spans="1:193" s="4" customFormat="1">
      <c r="A368" s="6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94"/>
      <c r="U368" s="2"/>
      <c r="V368" s="164"/>
      <c r="W368" s="148"/>
      <c r="X368" s="164"/>
      <c r="Y368" s="164"/>
      <c r="Z368" s="164"/>
      <c r="AA368" s="165"/>
      <c r="AB368" s="195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</row>
    <row r="369" spans="1:193" s="4" customFormat="1">
      <c r="A369" s="6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94"/>
      <c r="U369" s="2"/>
      <c r="V369" s="164"/>
      <c r="W369" s="148"/>
      <c r="X369" s="164"/>
      <c r="Y369" s="164"/>
      <c r="Z369" s="164"/>
      <c r="AA369" s="165"/>
      <c r="AB369" s="195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</row>
    <row r="370" spans="1:193" s="4" customFormat="1">
      <c r="A370" s="6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94"/>
      <c r="U370" s="2"/>
      <c r="V370" s="164"/>
      <c r="W370" s="148"/>
      <c r="X370" s="164"/>
      <c r="Y370" s="164"/>
      <c r="Z370" s="164"/>
      <c r="AA370" s="165"/>
      <c r="AB370" s="195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</row>
    <row r="371" spans="1:193" s="4" customFormat="1">
      <c r="A371" s="6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94"/>
      <c r="U371" s="2"/>
      <c r="V371" s="164"/>
      <c r="W371" s="148"/>
      <c r="X371" s="164"/>
      <c r="Y371" s="164"/>
      <c r="Z371" s="164"/>
      <c r="AA371" s="165"/>
      <c r="AB371" s="195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</row>
    <row r="372" spans="1:193" s="4" customFormat="1">
      <c r="A372" s="6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94"/>
      <c r="U372" s="2"/>
      <c r="V372" s="164"/>
      <c r="W372" s="148"/>
      <c r="X372" s="164"/>
      <c r="Y372" s="164"/>
      <c r="Z372" s="164"/>
      <c r="AA372" s="165"/>
      <c r="AB372" s="195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</row>
    <row r="373" spans="1:193" s="4" customFormat="1">
      <c r="A373" s="6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94"/>
      <c r="U373" s="2"/>
      <c r="V373" s="164"/>
      <c r="W373" s="148"/>
      <c r="X373" s="164"/>
      <c r="Y373" s="164"/>
      <c r="Z373" s="164"/>
      <c r="AA373" s="165"/>
      <c r="AB373" s="195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</row>
    <row r="374" spans="1:193" s="4" customFormat="1">
      <c r="A374" s="6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94"/>
      <c r="U374" s="2"/>
      <c r="V374" s="164"/>
      <c r="W374" s="148"/>
      <c r="X374" s="164"/>
      <c r="Y374" s="164"/>
      <c r="Z374" s="164"/>
      <c r="AA374" s="165"/>
      <c r="AB374" s="195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</row>
    <row r="375" spans="1:193" s="4" customFormat="1">
      <c r="A375" s="6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94"/>
      <c r="U375" s="2"/>
      <c r="V375" s="164"/>
      <c r="W375" s="148"/>
      <c r="X375" s="164"/>
      <c r="Y375" s="164"/>
      <c r="Z375" s="164"/>
      <c r="AA375" s="165"/>
      <c r="AB375" s="195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</row>
    <row r="376" spans="1:193" s="4" customFormat="1">
      <c r="A376" s="6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94"/>
      <c r="U376" s="2"/>
      <c r="V376" s="164"/>
      <c r="W376" s="148"/>
      <c r="X376" s="164"/>
      <c r="Y376" s="164"/>
      <c r="Z376" s="164"/>
      <c r="AA376" s="165"/>
      <c r="AB376" s="195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</row>
    <row r="377" spans="1:193" s="4" customFormat="1">
      <c r="A377" s="6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94"/>
      <c r="U377" s="2"/>
      <c r="V377" s="164"/>
      <c r="W377" s="148"/>
      <c r="X377" s="164"/>
      <c r="Y377" s="164"/>
      <c r="Z377" s="164"/>
      <c r="AA377" s="165"/>
      <c r="AB377" s="195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</row>
    <row r="378" spans="1:193" s="4" customFormat="1">
      <c r="A378" s="6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94"/>
      <c r="U378" s="2"/>
      <c r="V378" s="164"/>
      <c r="W378" s="148"/>
      <c r="X378" s="164"/>
      <c r="Y378" s="164"/>
      <c r="Z378" s="164"/>
      <c r="AA378" s="165"/>
      <c r="AB378" s="195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</row>
    <row r="379" spans="1:193" s="4" customFormat="1">
      <c r="A379" s="6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94"/>
      <c r="U379" s="2"/>
      <c r="V379" s="164"/>
      <c r="W379" s="148"/>
      <c r="X379" s="164"/>
      <c r="Y379" s="164"/>
      <c r="Z379" s="164"/>
      <c r="AA379" s="165"/>
      <c r="AB379" s="195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</row>
    <row r="380" spans="1:193" s="4" customFormat="1">
      <c r="A380" s="6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94"/>
      <c r="U380" s="2"/>
      <c r="V380" s="164"/>
      <c r="W380" s="148"/>
      <c r="X380" s="164"/>
      <c r="Y380" s="164"/>
      <c r="Z380" s="164"/>
      <c r="AA380" s="165"/>
      <c r="AB380" s="195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</row>
    <row r="381" spans="1:193" s="4" customFormat="1">
      <c r="A381" s="6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94"/>
      <c r="U381" s="2"/>
      <c r="V381" s="164"/>
      <c r="W381" s="148"/>
      <c r="X381" s="164"/>
      <c r="Y381" s="164"/>
      <c r="Z381" s="164"/>
      <c r="AA381" s="165"/>
      <c r="AB381" s="195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</row>
    <row r="382" spans="1:193" s="4" customFormat="1">
      <c r="A382" s="6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94"/>
      <c r="U382" s="2"/>
      <c r="V382" s="164"/>
      <c r="W382" s="148"/>
      <c r="X382" s="164"/>
      <c r="Y382" s="164"/>
      <c r="Z382" s="164"/>
      <c r="AA382" s="165"/>
      <c r="AB382" s="195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</row>
    <row r="383" spans="1:193" s="4" customFormat="1">
      <c r="A383" s="6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94"/>
      <c r="U383" s="2"/>
      <c r="V383" s="164"/>
      <c r="W383" s="148"/>
      <c r="X383" s="164"/>
      <c r="Y383" s="164"/>
      <c r="Z383" s="164"/>
      <c r="AA383" s="165"/>
      <c r="AB383" s="195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</row>
    <row r="384" spans="1:193" s="4" customFormat="1">
      <c r="A384" s="6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94"/>
      <c r="U384" s="2"/>
      <c r="V384" s="164"/>
      <c r="W384" s="148"/>
      <c r="X384" s="164"/>
      <c r="Y384" s="164"/>
      <c r="Z384" s="164"/>
      <c r="AA384" s="165"/>
      <c r="AB384" s="195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</row>
    <row r="385" spans="1:193" s="4" customFormat="1">
      <c r="A385" s="6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94"/>
      <c r="U385" s="2"/>
      <c r="V385" s="164"/>
      <c r="W385" s="148"/>
      <c r="X385" s="164"/>
      <c r="Y385" s="164"/>
      <c r="Z385" s="164"/>
      <c r="AA385" s="165"/>
      <c r="AB385" s="195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</row>
    <row r="386" spans="1:193" s="4" customFormat="1">
      <c r="A386" s="6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94"/>
      <c r="U386" s="2"/>
      <c r="V386" s="164"/>
      <c r="W386" s="148"/>
      <c r="X386" s="164"/>
      <c r="Y386" s="164"/>
      <c r="Z386" s="164"/>
      <c r="AA386" s="165"/>
      <c r="AB386" s="195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</row>
    <row r="387" spans="1:193" s="4" customFormat="1">
      <c r="A387" s="6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94"/>
      <c r="U387" s="2"/>
      <c r="V387" s="164"/>
      <c r="W387" s="148"/>
      <c r="X387" s="164"/>
      <c r="Y387" s="164"/>
      <c r="Z387" s="164"/>
      <c r="AA387" s="165"/>
      <c r="AB387" s="195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</row>
    <row r="388" spans="1:193" s="4" customFormat="1">
      <c r="A388" s="6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94"/>
      <c r="U388" s="2"/>
      <c r="V388" s="164"/>
      <c r="W388" s="148"/>
      <c r="X388" s="164"/>
      <c r="Y388" s="164"/>
      <c r="Z388" s="164"/>
      <c r="AA388" s="165"/>
      <c r="AB388" s="195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</row>
    <row r="389" spans="1:193" s="4" customFormat="1">
      <c r="A389" s="6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94"/>
      <c r="U389" s="2"/>
      <c r="V389" s="164"/>
      <c r="W389" s="148"/>
      <c r="X389" s="164"/>
      <c r="Y389" s="164"/>
      <c r="Z389" s="164"/>
      <c r="AA389" s="165"/>
      <c r="AB389" s="195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</row>
    <row r="390" spans="1:193" s="4" customFormat="1">
      <c r="A390" s="6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94"/>
      <c r="U390" s="2"/>
      <c r="V390" s="164"/>
      <c r="W390" s="148"/>
      <c r="X390" s="164"/>
      <c r="Y390" s="164"/>
      <c r="Z390" s="164"/>
      <c r="AA390" s="165"/>
      <c r="AB390" s="195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</row>
    <row r="391" spans="1:193" s="4" customFormat="1">
      <c r="A391" s="6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94"/>
      <c r="U391" s="2"/>
      <c r="V391" s="164"/>
      <c r="W391" s="148"/>
      <c r="X391" s="164"/>
      <c r="Y391" s="164"/>
      <c r="Z391" s="164"/>
      <c r="AA391" s="165"/>
      <c r="AB391" s="195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</row>
    <row r="392" spans="1:193" s="4" customFormat="1">
      <c r="A392" s="6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94"/>
      <c r="U392" s="2"/>
      <c r="V392" s="164"/>
      <c r="W392" s="148"/>
      <c r="X392" s="164"/>
      <c r="Y392" s="164"/>
      <c r="Z392" s="164"/>
      <c r="AA392" s="165"/>
      <c r="AB392" s="195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</row>
    <row r="393" spans="1:193" s="4" customFormat="1">
      <c r="A393" s="6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94"/>
      <c r="U393" s="2"/>
      <c r="V393" s="164"/>
      <c r="W393" s="148"/>
      <c r="X393" s="164"/>
      <c r="Y393" s="164"/>
      <c r="Z393" s="164"/>
      <c r="AA393" s="165"/>
      <c r="AB393" s="195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</row>
    <row r="394" spans="1:193" s="4" customFormat="1">
      <c r="A394" s="6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94"/>
      <c r="U394" s="2"/>
      <c r="V394" s="164"/>
      <c r="W394" s="148"/>
      <c r="X394" s="164"/>
      <c r="Y394" s="164"/>
      <c r="Z394" s="164"/>
      <c r="AA394" s="165"/>
      <c r="AB394" s="195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</row>
    <row r="395" spans="1:193" s="4" customFormat="1">
      <c r="A395" s="6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94"/>
      <c r="U395" s="2"/>
      <c r="V395" s="164"/>
      <c r="W395" s="148"/>
      <c r="X395" s="164"/>
      <c r="Y395" s="164"/>
      <c r="Z395" s="164"/>
      <c r="AA395" s="165"/>
      <c r="AB395" s="195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</row>
    <row r="396" spans="1:193" s="4" customFormat="1">
      <c r="A396" s="6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94"/>
      <c r="U396" s="2"/>
      <c r="V396" s="164"/>
      <c r="W396" s="148"/>
      <c r="X396" s="164"/>
      <c r="Y396" s="164"/>
      <c r="Z396" s="164"/>
      <c r="AA396" s="165"/>
      <c r="AB396" s="195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</row>
    <row r="397" spans="1:193" s="4" customFormat="1">
      <c r="A397" s="6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94"/>
      <c r="U397" s="2"/>
      <c r="V397" s="164"/>
      <c r="W397" s="148"/>
      <c r="X397" s="164"/>
      <c r="Y397" s="164"/>
      <c r="Z397" s="164"/>
      <c r="AA397" s="165"/>
      <c r="AB397" s="195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</row>
    <row r="398" spans="1:193" s="4" customFormat="1">
      <c r="A398" s="6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94"/>
      <c r="U398" s="2"/>
      <c r="V398" s="164"/>
      <c r="W398" s="148"/>
      <c r="X398" s="164"/>
      <c r="Y398" s="164"/>
      <c r="Z398" s="164"/>
      <c r="AA398" s="165"/>
      <c r="AB398" s="195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</row>
    <row r="399" spans="1:193" s="4" customFormat="1">
      <c r="A399" s="6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94"/>
      <c r="U399" s="2"/>
      <c r="V399" s="164"/>
      <c r="W399" s="148"/>
      <c r="X399" s="164"/>
      <c r="Y399" s="164"/>
      <c r="Z399" s="164"/>
      <c r="AA399" s="165"/>
      <c r="AB399" s="195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</row>
    <row r="400" spans="1:193" s="4" customFormat="1">
      <c r="A400" s="6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94"/>
      <c r="U400" s="2"/>
      <c r="V400" s="164"/>
      <c r="W400" s="148"/>
      <c r="X400" s="164"/>
      <c r="Y400" s="164"/>
      <c r="Z400" s="164"/>
      <c r="AA400" s="165"/>
      <c r="AB400" s="195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</row>
    <row r="401" spans="1:193" s="4" customFormat="1">
      <c r="A401" s="6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94"/>
      <c r="U401" s="2"/>
      <c r="V401" s="164"/>
      <c r="W401" s="148"/>
      <c r="X401" s="164"/>
      <c r="Y401" s="164"/>
      <c r="Z401" s="164"/>
      <c r="AA401" s="165"/>
      <c r="AB401" s="195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</row>
    <row r="402" spans="1:193" s="4" customFormat="1">
      <c r="A402" s="6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94"/>
      <c r="U402" s="2"/>
      <c r="V402" s="164"/>
      <c r="W402" s="148"/>
      <c r="X402" s="164"/>
      <c r="Y402" s="164"/>
      <c r="Z402" s="164"/>
      <c r="AA402" s="165"/>
      <c r="AB402" s="195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</row>
    <row r="403" spans="1:193" s="4" customFormat="1">
      <c r="A403" s="6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94"/>
      <c r="U403" s="2"/>
      <c r="V403" s="164"/>
      <c r="W403" s="148"/>
      <c r="X403" s="164"/>
      <c r="Y403" s="164"/>
      <c r="Z403" s="164"/>
      <c r="AA403" s="165"/>
      <c r="AB403" s="195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</row>
    <row r="404" spans="1:193" s="4" customFormat="1">
      <c r="A404" s="6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94"/>
      <c r="U404" s="2"/>
      <c r="V404" s="164"/>
      <c r="W404" s="148"/>
      <c r="X404" s="164"/>
      <c r="Y404" s="164"/>
      <c r="Z404" s="164"/>
      <c r="AA404" s="165"/>
      <c r="AB404" s="195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</row>
    <row r="405" spans="1:193" s="4" customFormat="1">
      <c r="A405" s="6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94"/>
      <c r="U405" s="2"/>
      <c r="V405" s="164"/>
      <c r="W405" s="148"/>
      <c r="X405" s="164"/>
      <c r="Y405" s="164"/>
      <c r="Z405" s="164"/>
      <c r="AA405" s="165"/>
      <c r="AB405" s="195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</row>
    <row r="406" spans="1:193" s="4" customFormat="1">
      <c r="A406" s="6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94"/>
      <c r="U406" s="2"/>
      <c r="V406" s="164"/>
      <c r="W406" s="148"/>
      <c r="X406" s="164"/>
      <c r="Y406" s="164"/>
      <c r="Z406" s="164"/>
      <c r="AA406" s="165"/>
      <c r="AB406" s="195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</row>
    <row r="407" spans="1:193" s="4" customFormat="1">
      <c r="A407" s="6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94"/>
      <c r="U407" s="2"/>
      <c r="V407" s="164"/>
      <c r="W407" s="148"/>
      <c r="X407" s="164"/>
      <c r="Y407" s="164"/>
      <c r="Z407" s="164"/>
      <c r="AA407" s="165"/>
      <c r="AB407" s="195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</row>
    <row r="408" spans="1:193" s="4" customFormat="1">
      <c r="A408" s="6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94"/>
      <c r="U408" s="2"/>
      <c r="V408" s="164"/>
      <c r="W408" s="148"/>
      <c r="X408" s="164"/>
      <c r="Y408" s="164"/>
      <c r="Z408" s="164"/>
      <c r="AA408" s="165"/>
      <c r="AB408" s="195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</row>
    <row r="409" spans="1:193" s="4" customFormat="1">
      <c r="A409" s="6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94"/>
      <c r="U409" s="2"/>
      <c r="V409" s="164"/>
      <c r="W409" s="148"/>
      <c r="X409" s="164"/>
      <c r="Y409" s="164"/>
      <c r="Z409" s="164"/>
      <c r="AA409" s="165"/>
      <c r="AB409" s="195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</row>
    <row r="410" spans="1:193" s="4" customFormat="1">
      <c r="A410" s="6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94"/>
      <c r="U410" s="2"/>
      <c r="V410" s="164"/>
      <c r="W410" s="148"/>
      <c r="X410" s="164"/>
      <c r="Y410" s="164"/>
      <c r="Z410" s="164"/>
      <c r="AA410" s="165"/>
      <c r="AB410" s="195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</row>
    <row r="411" spans="1:193" s="4" customFormat="1">
      <c r="A411" s="6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94"/>
      <c r="U411" s="2"/>
      <c r="V411" s="164"/>
      <c r="W411" s="148"/>
      <c r="X411" s="164"/>
      <c r="Y411" s="164"/>
      <c r="Z411" s="164"/>
      <c r="AA411" s="165"/>
      <c r="AB411" s="195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</row>
    <row r="412" spans="1:193" s="4" customFormat="1">
      <c r="A412" s="6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94"/>
      <c r="U412" s="2"/>
      <c r="V412" s="164"/>
      <c r="W412" s="148"/>
      <c r="X412" s="164"/>
      <c r="Y412" s="164"/>
      <c r="Z412" s="164"/>
      <c r="AA412" s="165"/>
      <c r="AB412" s="195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</row>
    <row r="413" spans="1:193" s="4" customFormat="1">
      <c r="A413" s="6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94"/>
      <c r="U413" s="2"/>
      <c r="V413" s="164"/>
      <c r="W413" s="148"/>
      <c r="X413" s="164"/>
      <c r="Y413" s="164"/>
      <c r="Z413" s="164"/>
      <c r="AA413" s="165"/>
      <c r="AB413" s="195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</row>
    <row r="414" spans="1:193" s="4" customFormat="1">
      <c r="A414" s="6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94"/>
      <c r="U414" s="2"/>
      <c r="V414" s="164"/>
      <c r="W414" s="148"/>
      <c r="X414" s="164"/>
      <c r="Y414" s="164"/>
      <c r="Z414" s="164"/>
      <c r="AA414" s="165"/>
      <c r="AB414" s="195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</row>
    <row r="415" spans="1:193" s="4" customFormat="1">
      <c r="A415" s="6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94"/>
      <c r="U415" s="2"/>
      <c r="V415" s="164"/>
      <c r="W415" s="148"/>
      <c r="X415" s="164"/>
      <c r="Y415" s="164"/>
      <c r="Z415" s="164"/>
      <c r="AA415" s="165"/>
      <c r="AB415" s="195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</row>
    <row r="416" spans="1:193" s="4" customFormat="1">
      <c r="A416" s="6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94"/>
      <c r="U416" s="2"/>
      <c r="V416" s="164"/>
      <c r="W416" s="148"/>
      <c r="X416" s="164"/>
      <c r="Y416" s="164"/>
      <c r="Z416" s="164"/>
      <c r="AA416" s="165"/>
      <c r="AB416" s="195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</row>
    <row r="417" spans="1:193" s="4" customFormat="1">
      <c r="A417" s="6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94"/>
      <c r="U417" s="2"/>
      <c r="V417" s="164"/>
      <c r="W417" s="148"/>
      <c r="X417" s="164"/>
      <c r="Y417" s="164"/>
      <c r="Z417" s="164"/>
      <c r="AA417" s="165"/>
      <c r="AB417" s="195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</row>
    <row r="418" spans="1:193" s="4" customFormat="1">
      <c r="A418" s="6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94"/>
      <c r="U418" s="2"/>
      <c r="V418" s="164"/>
      <c r="W418" s="148"/>
      <c r="X418" s="164"/>
      <c r="Y418" s="164"/>
      <c r="Z418" s="164"/>
      <c r="AA418" s="165"/>
      <c r="AB418" s="195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</row>
    <row r="419" spans="1:193" s="4" customFormat="1">
      <c r="A419" s="6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94"/>
      <c r="U419" s="2"/>
      <c r="V419" s="164"/>
      <c r="W419" s="148"/>
      <c r="X419" s="164"/>
      <c r="Y419" s="164"/>
      <c r="Z419" s="164"/>
      <c r="AA419" s="165"/>
      <c r="AB419" s="195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</row>
    <row r="420" spans="1:193" s="4" customFormat="1">
      <c r="A420" s="6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94"/>
      <c r="U420" s="2"/>
      <c r="V420" s="164"/>
      <c r="W420" s="148"/>
      <c r="X420" s="164"/>
      <c r="Y420" s="164"/>
      <c r="Z420" s="164"/>
      <c r="AA420" s="165"/>
      <c r="AB420" s="195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</row>
    <row r="421" spans="1:193" s="4" customFormat="1">
      <c r="A421" s="6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94"/>
      <c r="U421" s="2"/>
      <c r="V421" s="164"/>
      <c r="W421" s="148"/>
      <c r="X421" s="164"/>
      <c r="Y421" s="164"/>
      <c r="Z421" s="164"/>
      <c r="AA421" s="165"/>
      <c r="AB421" s="195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</row>
    <row r="422" spans="1:193" s="4" customFormat="1">
      <c r="A422" s="6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94"/>
      <c r="U422" s="2"/>
      <c r="V422" s="164"/>
      <c r="W422" s="148"/>
      <c r="X422" s="164"/>
      <c r="Y422" s="164"/>
      <c r="Z422" s="164"/>
      <c r="AA422" s="165"/>
      <c r="AB422" s="195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</row>
    <row r="423" spans="1:193" s="4" customFormat="1">
      <c r="A423" s="6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94"/>
      <c r="U423" s="2"/>
      <c r="V423" s="164"/>
      <c r="W423" s="148"/>
      <c r="X423" s="164"/>
      <c r="Y423" s="164"/>
      <c r="Z423" s="164"/>
      <c r="AA423" s="165"/>
      <c r="AB423" s="195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</row>
    <row r="424" spans="1:193" s="4" customFormat="1">
      <c r="A424" s="6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94"/>
      <c r="U424" s="2"/>
      <c r="V424" s="164"/>
      <c r="W424" s="148"/>
      <c r="X424" s="164"/>
      <c r="Y424" s="164"/>
      <c r="Z424" s="164"/>
      <c r="AA424" s="165"/>
      <c r="AB424" s="195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</row>
    <row r="425" spans="1:193" s="4" customFormat="1">
      <c r="A425" s="6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94"/>
      <c r="U425" s="2"/>
      <c r="V425" s="164"/>
      <c r="W425" s="148"/>
      <c r="X425" s="164"/>
      <c r="Y425" s="164"/>
      <c r="Z425" s="164"/>
      <c r="AA425" s="165"/>
      <c r="AB425" s="195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</row>
    <row r="426" spans="1:193" s="4" customFormat="1">
      <c r="A426" s="6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94"/>
      <c r="U426" s="2"/>
      <c r="V426" s="164"/>
      <c r="W426" s="148"/>
      <c r="X426" s="164"/>
      <c r="Y426" s="164"/>
      <c r="Z426" s="164"/>
      <c r="AA426" s="165"/>
      <c r="AB426" s="195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</row>
    <row r="427" spans="1:193" s="4" customFormat="1">
      <c r="A427" s="6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94"/>
      <c r="U427" s="2"/>
      <c r="V427" s="164"/>
      <c r="W427" s="148"/>
      <c r="X427" s="164"/>
      <c r="Y427" s="164"/>
      <c r="Z427" s="164"/>
      <c r="AA427" s="165"/>
      <c r="AB427" s="195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</row>
    <row r="428" spans="1:193" s="4" customFormat="1">
      <c r="A428" s="6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94"/>
      <c r="U428" s="2"/>
      <c r="V428" s="164"/>
      <c r="W428" s="148"/>
      <c r="X428" s="164"/>
      <c r="Y428" s="164"/>
      <c r="Z428" s="164"/>
      <c r="AA428" s="165"/>
      <c r="AB428" s="195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</row>
    <row r="429" spans="1:193" s="4" customFormat="1">
      <c r="A429" s="6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94"/>
      <c r="U429" s="2"/>
      <c r="V429" s="164"/>
      <c r="W429" s="148"/>
      <c r="X429" s="164"/>
      <c r="Y429" s="164"/>
      <c r="Z429" s="164"/>
      <c r="AA429" s="165"/>
      <c r="AB429" s="195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</row>
    <row r="430" spans="1:193" s="4" customFormat="1">
      <c r="A430" s="6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94"/>
      <c r="U430" s="2"/>
      <c r="V430" s="164"/>
      <c r="W430" s="148"/>
      <c r="X430" s="164"/>
      <c r="Y430" s="164"/>
      <c r="Z430" s="164"/>
      <c r="AA430" s="165"/>
      <c r="AB430" s="195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</row>
    <row r="431" spans="1:193" s="4" customFormat="1">
      <c r="A431" s="6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94"/>
      <c r="U431" s="2"/>
      <c r="V431" s="164"/>
      <c r="W431" s="148"/>
      <c r="X431" s="164"/>
      <c r="Y431" s="164"/>
      <c r="Z431" s="164"/>
      <c r="AA431" s="165"/>
      <c r="AB431" s="195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</row>
    <row r="432" spans="1:193" s="4" customFormat="1">
      <c r="A432" s="6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94"/>
      <c r="U432" s="2"/>
      <c r="V432" s="164"/>
      <c r="W432" s="148"/>
      <c r="X432" s="164"/>
      <c r="Y432" s="164"/>
      <c r="Z432" s="164"/>
      <c r="AA432" s="165"/>
      <c r="AB432" s="195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</row>
    <row r="433" spans="1:193" s="4" customFormat="1">
      <c r="A433" s="6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94"/>
      <c r="U433" s="2"/>
      <c r="V433" s="164"/>
      <c r="W433" s="148"/>
      <c r="X433" s="164"/>
      <c r="Y433" s="164"/>
      <c r="Z433" s="164"/>
      <c r="AA433" s="165"/>
      <c r="AB433" s="195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</row>
    <row r="434" spans="1:193" s="4" customFormat="1">
      <c r="A434" s="6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94"/>
      <c r="U434" s="2"/>
      <c r="V434" s="164"/>
      <c r="W434" s="148"/>
      <c r="X434" s="164"/>
      <c r="Y434" s="164"/>
      <c r="Z434" s="164"/>
      <c r="AA434" s="165"/>
      <c r="AB434" s="195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</row>
    <row r="435" spans="1:193" s="4" customFormat="1">
      <c r="A435" s="6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94"/>
      <c r="U435" s="2"/>
      <c r="V435" s="164"/>
      <c r="W435" s="148"/>
      <c r="X435" s="164"/>
      <c r="Y435" s="164"/>
      <c r="Z435" s="164"/>
      <c r="AA435" s="165"/>
      <c r="AB435" s="195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</row>
    <row r="436" spans="1:193" s="4" customFormat="1">
      <c r="A436" s="6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94"/>
      <c r="U436" s="2"/>
      <c r="V436" s="164"/>
      <c r="W436" s="148"/>
      <c r="X436" s="164"/>
      <c r="Y436" s="164"/>
      <c r="Z436" s="164"/>
      <c r="AA436" s="165"/>
      <c r="AB436" s="195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</row>
    <row r="437" spans="1:193" s="4" customFormat="1">
      <c r="A437" s="6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94"/>
      <c r="U437" s="2"/>
      <c r="V437" s="164"/>
      <c r="W437" s="148"/>
      <c r="X437" s="164"/>
      <c r="Y437" s="164"/>
      <c r="Z437" s="164"/>
      <c r="AA437" s="165"/>
      <c r="AB437" s="195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</row>
    <row r="438" spans="1:193" s="4" customFormat="1">
      <c r="A438" s="6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94"/>
      <c r="U438" s="2"/>
      <c r="V438" s="164"/>
      <c r="W438" s="148"/>
      <c r="X438" s="164"/>
      <c r="Y438" s="164"/>
      <c r="Z438" s="164"/>
      <c r="AA438" s="165"/>
      <c r="AB438" s="195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</row>
    <row r="439" spans="1:193" s="4" customFormat="1">
      <c r="A439" s="6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94"/>
      <c r="U439" s="2"/>
      <c r="V439" s="164"/>
      <c r="W439" s="148"/>
      <c r="X439" s="164"/>
      <c r="Y439" s="164"/>
      <c r="Z439" s="164"/>
      <c r="AA439" s="165"/>
      <c r="AB439" s="195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</row>
    <row r="440" spans="1:193" s="4" customFormat="1">
      <c r="A440" s="6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94"/>
      <c r="U440" s="2"/>
      <c r="V440" s="164"/>
      <c r="W440" s="148"/>
      <c r="X440" s="164"/>
      <c r="Y440" s="164"/>
      <c r="Z440" s="164"/>
      <c r="AA440" s="165"/>
      <c r="AB440" s="195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</row>
    <row r="441" spans="1:193" s="4" customFormat="1">
      <c r="A441" s="6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94"/>
      <c r="U441" s="2"/>
      <c r="V441" s="164"/>
      <c r="W441" s="148"/>
      <c r="X441" s="164"/>
      <c r="Y441" s="164"/>
      <c r="Z441" s="164"/>
      <c r="AA441" s="165"/>
      <c r="AB441" s="195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</row>
    <row r="442" spans="1:193" s="4" customFormat="1">
      <c r="A442" s="6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94"/>
      <c r="U442" s="2"/>
      <c r="V442" s="164"/>
      <c r="W442" s="148"/>
      <c r="X442" s="164"/>
      <c r="Y442" s="164"/>
      <c r="Z442" s="164"/>
      <c r="AA442" s="165"/>
      <c r="AB442" s="195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</row>
    <row r="443" spans="1:193" s="4" customFormat="1">
      <c r="A443" s="6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94"/>
      <c r="U443" s="2"/>
      <c r="V443" s="164"/>
      <c r="W443" s="148"/>
      <c r="X443" s="164"/>
      <c r="Y443" s="164"/>
      <c r="Z443" s="164"/>
      <c r="AA443" s="165"/>
      <c r="AB443" s="195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</row>
    <row r="444" spans="1:193" s="4" customFormat="1">
      <c r="A444" s="6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94"/>
      <c r="U444" s="2"/>
      <c r="V444" s="164"/>
      <c r="W444" s="148"/>
      <c r="X444" s="164"/>
      <c r="Y444" s="164"/>
      <c r="Z444" s="164"/>
      <c r="AA444" s="165"/>
      <c r="AB444" s="195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</row>
    <row r="445" spans="1:193" s="4" customFormat="1">
      <c r="A445" s="6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94"/>
      <c r="U445" s="2"/>
      <c r="V445" s="164"/>
      <c r="W445" s="148"/>
      <c r="X445" s="164"/>
      <c r="Y445" s="164"/>
      <c r="Z445" s="164"/>
      <c r="AA445" s="165"/>
      <c r="AB445" s="195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</row>
    <row r="446" spans="1:193" s="4" customFormat="1">
      <c r="A446" s="6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94"/>
      <c r="U446" s="2"/>
      <c r="V446" s="164"/>
      <c r="W446" s="148"/>
      <c r="X446" s="164"/>
      <c r="Y446" s="164"/>
      <c r="Z446" s="164"/>
      <c r="AA446" s="165"/>
      <c r="AB446" s="195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</row>
    <row r="447" spans="1:193" s="4" customFormat="1">
      <c r="A447" s="6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94"/>
      <c r="U447" s="2"/>
      <c r="V447" s="164"/>
      <c r="W447" s="148"/>
      <c r="X447" s="164"/>
      <c r="Y447" s="164"/>
      <c r="Z447" s="164"/>
      <c r="AA447" s="165"/>
      <c r="AB447" s="195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</row>
    <row r="448" spans="1:193" s="4" customFormat="1">
      <c r="A448" s="6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94"/>
      <c r="U448" s="2"/>
      <c r="V448" s="164"/>
      <c r="W448" s="148"/>
      <c r="X448" s="164"/>
      <c r="Y448" s="164"/>
      <c r="Z448" s="164"/>
      <c r="AA448" s="165"/>
      <c r="AB448" s="195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</row>
    <row r="449" spans="1:193" s="4" customFormat="1">
      <c r="A449" s="6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94"/>
      <c r="U449" s="2"/>
      <c r="V449" s="164"/>
      <c r="W449" s="148"/>
      <c r="X449" s="164"/>
      <c r="Y449" s="164"/>
      <c r="Z449" s="164"/>
      <c r="AA449" s="165"/>
      <c r="AB449" s="195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</row>
    <row r="450" spans="1:193" s="4" customFormat="1">
      <c r="A450" s="6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94"/>
      <c r="U450" s="2"/>
      <c r="V450" s="164"/>
      <c r="W450" s="148"/>
      <c r="X450" s="164"/>
      <c r="Y450" s="164"/>
      <c r="Z450" s="164"/>
      <c r="AA450" s="165"/>
      <c r="AB450" s="195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</row>
    <row r="451" spans="1:193" s="4" customFormat="1">
      <c r="A451" s="6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94"/>
      <c r="U451" s="2"/>
      <c r="V451" s="164"/>
      <c r="W451" s="148"/>
      <c r="X451" s="164"/>
      <c r="Y451" s="164"/>
      <c r="Z451" s="164"/>
      <c r="AA451" s="165"/>
      <c r="AB451" s="195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</row>
    <row r="452" spans="1:193" s="4" customFormat="1">
      <c r="A452" s="6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94"/>
      <c r="U452" s="2"/>
      <c r="V452" s="164"/>
      <c r="W452" s="148"/>
      <c r="X452" s="164"/>
      <c r="Y452" s="164"/>
      <c r="Z452" s="164"/>
      <c r="AA452" s="165"/>
      <c r="AB452" s="195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</row>
    <row r="453" spans="1:193" s="4" customFormat="1">
      <c r="A453" s="6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94"/>
      <c r="U453" s="2"/>
      <c r="V453" s="164"/>
      <c r="W453" s="148"/>
      <c r="X453" s="164"/>
      <c r="Y453" s="164"/>
      <c r="Z453" s="164"/>
      <c r="AA453" s="165"/>
      <c r="AB453" s="195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</row>
    <row r="454" spans="1:193" s="4" customFormat="1">
      <c r="A454" s="6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94"/>
      <c r="U454" s="2"/>
      <c r="V454" s="164"/>
      <c r="W454" s="148"/>
      <c r="X454" s="164"/>
      <c r="Y454" s="164"/>
      <c r="Z454" s="164"/>
      <c r="AA454" s="165"/>
      <c r="AB454" s="195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</row>
    <row r="455" spans="1:193" s="4" customFormat="1">
      <c r="A455" s="6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94"/>
      <c r="U455" s="2"/>
      <c r="V455" s="164"/>
      <c r="W455" s="148"/>
      <c r="X455" s="164"/>
      <c r="Y455" s="164"/>
      <c r="Z455" s="164"/>
      <c r="AA455" s="165"/>
      <c r="AB455" s="195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</row>
    <row r="456" spans="1:193" s="4" customFormat="1">
      <c r="A456" s="6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94"/>
      <c r="U456" s="2"/>
      <c r="V456" s="164"/>
      <c r="W456" s="148"/>
      <c r="X456" s="164"/>
      <c r="Y456" s="164"/>
      <c r="Z456" s="164"/>
      <c r="AA456" s="165"/>
      <c r="AB456" s="195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</row>
    <row r="457" spans="1:193" s="4" customFormat="1">
      <c r="A457" s="6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94"/>
      <c r="U457" s="2"/>
      <c r="V457" s="164"/>
      <c r="W457" s="148"/>
      <c r="X457" s="164"/>
      <c r="Y457" s="164"/>
      <c r="Z457" s="164"/>
      <c r="AA457" s="165"/>
      <c r="AB457" s="195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</row>
    <row r="458" spans="1:193" s="4" customFormat="1">
      <c r="A458" s="6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94"/>
      <c r="U458" s="2"/>
      <c r="V458" s="164"/>
      <c r="W458" s="148"/>
      <c r="X458" s="164"/>
      <c r="Y458" s="164"/>
      <c r="Z458" s="164"/>
      <c r="AA458" s="165"/>
      <c r="AB458" s="195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</row>
    <row r="459" spans="1:193" s="4" customFormat="1">
      <c r="A459" s="6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94"/>
      <c r="U459" s="2"/>
      <c r="V459" s="164"/>
      <c r="W459" s="148"/>
      <c r="X459" s="164"/>
      <c r="Y459" s="164"/>
      <c r="Z459" s="164"/>
      <c r="AA459" s="165"/>
      <c r="AB459" s="195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</row>
    <row r="460" spans="1:193" s="4" customFormat="1">
      <c r="A460" s="6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94"/>
      <c r="U460" s="2"/>
      <c r="V460" s="164"/>
      <c r="W460" s="148"/>
      <c r="X460" s="164"/>
      <c r="Y460" s="164"/>
      <c r="Z460" s="164"/>
      <c r="AA460" s="165"/>
      <c r="AB460" s="195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</row>
    <row r="461" spans="1:193" s="4" customFormat="1">
      <c r="A461" s="6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94"/>
      <c r="U461" s="2"/>
      <c r="V461" s="164"/>
      <c r="W461" s="148"/>
      <c r="X461" s="164"/>
      <c r="Y461" s="164"/>
      <c r="Z461" s="164"/>
      <c r="AA461" s="165"/>
      <c r="AB461" s="195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</row>
    <row r="462" spans="1:193" s="4" customFormat="1">
      <c r="A462" s="6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94"/>
      <c r="U462" s="2"/>
      <c r="V462" s="164"/>
      <c r="W462" s="148"/>
      <c r="X462" s="164"/>
      <c r="Y462" s="164"/>
      <c r="Z462" s="164"/>
      <c r="AA462" s="165"/>
      <c r="AB462" s="195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</row>
    <row r="463" spans="1:193" s="4" customFormat="1">
      <c r="A463" s="6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94"/>
      <c r="U463" s="2"/>
      <c r="V463" s="164"/>
      <c r="W463" s="148"/>
      <c r="X463" s="164"/>
      <c r="Y463" s="164"/>
      <c r="Z463" s="164"/>
      <c r="AA463" s="165"/>
      <c r="AB463" s="195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</row>
    <row r="464" spans="1:193" s="4" customFormat="1">
      <c r="A464" s="6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94"/>
      <c r="U464" s="2"/>
      <c r="V464" s="164"/>
      <c r="W464" s="148"/>
      <c r="X464" s="164"/>
      <c r="Y464" s="164"/>
      <c r="Z464" s="164"/>
      <c r="AA464" s="165"/>
      <c r="AB464" s="195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</row>
    <row r="465" spans="1:193" s="4" customFormat="1">
      <c r="A465" s="6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94"/>
      <c r="U465" s="2"/>
      <c r="V465" s="164"/>
      <c r="W465" s="148"/>
      <c r="X465" s="164"/>
      <c r="Y465" s="164"/>
      <c r="Z465" s="164"/>
      <c r="AA465" s="165"/>
      <c r="AB465" s="195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</row>
    <row r="466" spans="1:193" s="4" customFormat="1">
      <c r="A466" s="6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94"/>
      <c r="U466" s="2"/>
      <c r="V466" s="164"/>
      <c r="W466" s="148"/>
      <c r="X466" s="164"/>
      <c r="Y466" s="164"/>
      <c r="Z466" s="164"/>
      <c r="AA466" s="165"/>
      <c r="AB466" s="195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</row>
    <row r="467" spans="1:193" s="4" customFormat="1">
      <c r="A467" s="6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94"/>
      <c r="U467" s="2"/>
      <c r="V467" s="164"/>
      <c r="W467" s="148"/>
      <c r="X467" s="164"/>
      <c r="Y467" s="164"/>
      <c r="Z467" s="164"/>
      <c r="AA467" s="165"/>
      <c r="AB467" s="195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</row>
    <row r="468" spans="1:193" s="4" customFormat="1">
      <c r="A468" s="6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94"/>
      <c r="U468" s="2"/>
      <c r="V468" s="164"/>
      <c r="W468" s="148"/>
      <c r="X468" s="164"/>
      <c r="Y468" s="164"/>
      <c r="Z468" s="164"/>
      <c r="AA468" s="165"/>
      <c r="AB468" s="195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</row>
    <row r="469" spans="1:193" s="4" customFormat="1">
      <c r="A469" s="6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94"/>
      <c r="U469" s="2"/>
      <c r="V469" s="164"/>
      <c r="W469" s="148"/>
      <c r="X469" s="164"/>
      <c r="Y469" s="164"/>
      <c r="Z469" s="164"/>
      <c r="AA469" s="165"/>
      <c r="AB469" s="195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</row>
    <row r="470" spans="1:193" s="4" customFormat="1">
      <c r="A470" s="6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94"/>
      <c r="U470" s="2"/>
      <c r="V470" s="164"/>
      <c r="W470" s="148"/>
      <c r="X470" s="164"/>
      <c r="Y470" s="164"/>
      <c r="Z470" s="164"/>
      <c r="AA470" s="165"/>
      <c r="AB470" s="195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</row>
    <row r="471" spans="1:193" s="4" customFormat="1">
      <c r="A471" s="6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94"/>
      <c r="U471" s="2"/>
      <c r="V471" s="164"/>
      <c r="W471" s="148"/>
      <c r="X471" s="164"/>
      <c r="Y471" s="164"/>
      <c r="Z471" s="164"/>
      <c r="AA471" s="165"/>
      <c r="AB471" s="195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</row>
    <row r="472" spans="1:193" s="4" customFormat="1">
      <c r="A472" s="6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94"/>
      <c r="U472" s="2"/>
      <c r="V472" s="164"/>
      <c r="W472" s="148"/>
      <c r="X472" s="164"/>
      <c r="Y472" s="164"/>
      <c r="Z472" s="164"/>
      <c r="AA472" s="165"/>
      <c r="AB472" s="195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</row>
    <row r="473" spans="1:193" s="4" customFormat="1">
      <c r="A473" s="6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94"/>
      <c r="U473" s="2"/>
      <c r="V473" s="164"/>
      <c r="W473" s="148"/>
      <c r="X473" s="164"/>
      <c r="Y473" s="164"/>
      <c r="Z473" s="164"/>
      <c r="AA473" s="165"/>
      <c r="AB473" s="195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</row>
    <row r="474" spans="1:193" s="4" customFormat="1">
      <c r="A474" s="6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94"/>
      <c r="U474" s="2"/>
      <c r="V474" s="164"/>
      <c r="W474" s="148"/>
      <c r="X474" s="164"/>
      <c r="Y474" s="164"/>
      <c r="Z474" s="164"/>
      <c r="AA474" s="165"/>
      <c r="AB474" s="195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</row>
    <row r="475" spans="1:193" s="4" customFormat="1">
      <c r="A475" s="6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94"/>
      <c r="U475" s="2"/>
      <c r="V475" s="164"/>
      <c r="W475" s="148"/>
      <c r="X475" s="164"/>
      <c r="Y475" s="164"/>
      <c r="Z475" s="164"/>
      <c r="AA475" s="165"/>
      <c r="AB475" s="195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</row>
    <row r="476" spans="1:193" s="4" customFormat="1">
      <c r="A476" s="6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94"/>
      <c r="U476" s="2"/>
      <c r="V476" s="164"/>
      <c r="W476" s="148"/>
      <c r="X476" s="164"/>
      <c r="Y476" s="164"/>
      <c r="Z476" s="164"/>
      <c r="AA476" s="165"/>
      <c r="AB476" s="195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</row>
    <row r="477" spans="1:193" s="4" customFormat="1">
      <c r="A477" s="6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94"/>
      <c r="U477" s="2"/>
      <c r="V477" s="164"/>
      <c r="W477" s="148"/>
      <c r="X477" s="164"/>
      <c r="Y477" s="164"/>
      <c r="Z477" s="164"/>
      <c r="AA477" s="165"/>
      <c r="AB477" s="195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</row>
    <row r="478" spans="1:193" s="4" customFormat="1">
      <c r="A478" s="6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94"/>
      <c r="U478" s="2"/>
      <c r="V478" s="164"/>
      <c r="W478" s="148"/>
      <c r="X478" s="164"/>
      <c r="Y478" s="164"/>
      <c r="Z478" s="164"/>
      <c r="AA478" s="165"/>
      <c r="AB478" s="195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</row>
    <row r="479" spans="1:193" s="4" customFormat="1">
      <c r="A479" s="6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94"/>
      <c r="U479" s="2"/>
      <c r="V479" s="164"/>
      <c r="W479" s="148"/>
      <c r="X479" s="164"/>
      <c r="Y479" s="164"/>
      <c r="Z479" s="164"/>
      <c r="AA479" s="165"/>
      <c r="AB479" s="195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</row>
    <row r="480" spans="1:193" s="4" customFormat="1">
      <c r="A480" s="6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94"/>
      <c r="U480" s="2"/>
      <c r="V480" s="164"/>
      <c r="W480" s="148"/>
      <c r="X480" s="164"/>
      <c r="Y480" s="164"/>
      <c r="Z480" s="164"/>
      <c r="AA480" s="165"/>
      <c r="AB480" s="195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</row>
    <row r="481" spans="1:193" s="4" customFormat="1">
      <c r="A481" s="6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94"/>
      <c r="U481" s="2"/>
      <c r="V481" s="164"/>
      <c r="W481" s="148"/>
      <c r="X481" s="164"/>
      <c r="Y481" s="164"/>
      <c r="Z481" s="164"/>
      <c r="AA481" s="165"/>
      <c r="AB481" s="195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</row>
    <row r="482" spans="1:193" s="4" customFormat="1">
      <c r="A482" s="6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94"/>
      <c r="U482" s="2"/>
      <c r="V482" s="164"/>
      <c r="W482" s="148"/>
      <c r="X482" s="164"/>
      <c r="Y482" s="164"/>
      <c r="Z482" s="164"/>
      <c r="AA482" s="165"/>
      <c r="AB482" s="195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</row>
    <row r="483" spans="1:193" s="4" customFormat="1">
      <c r="A483" s="6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94"/>
      <c r="U483" s="2"/>
      <c r="V483" s="164"/>
      <c r="W483" s="148"/>
      <c r="X483" s="164"/>
      <c r="Y483" s="164"/>
      <c r="Z483" s="164"/>
      <c r="AA483" s="165"/>
      <c r="AB483" s="195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</row>
    <row r="484" spans="1:193" s="4" customFormat="1">
      <c r="A484" s="6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94"/>
      <c r="U484" s="2"/>
      <c r="V484" s="164"/>
      <c r="W484" s="148"/>
      <c r="X484" s="164"/>
      <c r="Y484" s="164"/>
      <c r="Z484" s="164"/>
      <c r="AA484" s="165"/>
      <c r="AB484" s="195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</row>
    <row r="485" spans="1:193" s="4" customFormat="1">
      <c r="A485" s="6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94"/>
      <c r="U485" s="2"/>
      <c r="V485" s="164"/>
      <c r="W485" s="148"/>
      <c r="X485" s="164"/>
      <c r="Y485" s="164"/>
      <c r="Z485" s="164"/>
      <c r="AA485" s="165"/>
      <c r="AB485" s="195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</row>
    <row r="486" spans="1:193" s="4" customFormat="1">
      <c r="A486" s="6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94"/>
      <c r="U486" s="2"/>
      <c r="V486" s="164"/>
      <c r="W486" s="148"/>
      <c r="X486" s="164"/>
      <c r="Y486" s="164"/>
      <c r="Z486" s="164"/>
      <c r="AA486" s="165"/>
      <c r="AB486" s="195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</row>
    <row r="487" spans="1:193" s="4" customFormat="1">
      <c r="A487" s="6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94"/>
      <c r="U487" s="2"/>
      <c r="V487" s="164"/>
      <c r="W487" s="148"/>
      <c r="X487" s="164"/>
      <c r="Y487" s="164"/>
      <c r="Z487" s="164"/>
      <c r="AA487" s="165"/>
      <c r="AB487" s="195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</row>
    <row r="488" spans="1:193" s="4" customFormat="1">
      <c r="A488" s="6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94"/>
      <c r="U488" s="2"/>
      <c r="V488" s="164"/>
      <c r="W488" s="148"/>
      <c r="X488" s="164"/>
      <c r="Y488" s="164"/>
      <c r="Z488" s="164"/>
      <c r="AA488" s="165"/>
      <c r="AB488" s="195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</row>
    <row r="489" spans="1:193" s="4" customFormat="1">
      <c r="A489" s="6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94"/>
      <c r="U489" s="2"/>
      <c r="V489" s="164"/>
      <c r="W489" s="148"/>
      <c r="X489" s="164"/>
      <c r="Y489" s="164"/>
      <c r="Z489" s="164"/>
      <c r="AA489" s="165"/>
      <c r="AB489" s="195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</row>
    <row r="490" spans="1:193" s="4" customFormat="1">
      <c r="A490" s="6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94"/>
      <c r="U490" s="2"/>
      <c r="V490" s="164"/>
      <c r="W490" s="148"/>
      <c r="X490" s="164"/>
      <c r="Y490" s="164"/>
      <c r="Z490" s="164"/>
      <c r="AA490" s="165"/>
      <c r="AB490" s="195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</row>
    <row r="491" spans="1:193" s="4" customFormat="1">
      <c r="A491" s="6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94"/>
      <c r="U491" s="2"/>
      <c r="V491" s="164"/>
      <c r="W491" s="148"/>
      <c r="X491" s="164"/>
      <c r="Y491" s="164"/>
      <c r="Z491" s="164"/>
      <c r="AA491" s="165"/>
      <c r="AB491" s="195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</row>
    <row r="492" spans="1:193" s="4" customFormat="1">
      <c r="A492" s="6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94"/>
      <c r="U492" s="2"/>
      <c r="V492" s="164"/>
      <c r="W492" s="148"/>
      <c r="X492" s="164"/>
      <c r="Y492" s="164"/>
      <c r="Z492" s="164"/>
      <c r="AA492" s="165"/>
      <c r="AB492" s="195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</row>
    <row r="493" spans="1:193" s="4" customFormat="1">
      <c r="A493" s="6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94"/>
      <c r="U493" s="2"/>
      <c r="V493" s="164"/>
      <c r="W493" s="148"/>
      <c r="X493" s="164"/>
      <c r="Y493" s="164"/>
      <c r="Z493" s="164"/>
      <c r="AA493" s="165"/>
      <c r="AB493" s="195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</row>
    <row r="494" spans="1:193" s="4" customFormat="1">
      <c r="A494" s="6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94"/>
      <c r="U494" s="2"/>
      <c r="V494" s="164"/>
      <c r="W494" s="148"/>
      <c r="X494" s="164"/>
      <c r="Y494" s="164"/>
      <c r="Z494" s="164"/>
      <c r="AA494" s="165"/>
      <c r="AB494" s="195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</row>
    <row r="495" spans="1:193" s="4" customFormat="1">
      <c r="A495" s="6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94"/>
      <c r="U495" s="2"/>
      <c r="V495" s="164"/>
      <c r="W495" s="148"/>
      <c r="X495" s="164"/>
      <c r="Y495" s="164"/>
      <c r="Z495" s="164"/>
      <c r="AA495" s="165"/>
      <c r="AB495" s="195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</row>
    <row r="496" spans="1:193" s="4" customFormat="1">
      <c r="A496" s="6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94"/>
      <c r="U496" s="2"/>
      <c r="V496" s="164"/>
      <c r="W496" s="148"/>
      <c r="X496" s="164"/>
      <c r="Y496" s="164"/>
      <c r="Z496" s="164"/>
      <c r="AA496" s="165"/>
      <c r="AB496" s="195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</row>
    <row r="497" spans="1:193" s="4" customFormat="1">
      <c r="A497" s="6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94"/>
      <c r="U497" s="2"/>
      <c r="V497" s="164"/>
      <c r="W497" s="148"/>
      <c r="X497" s="164"/>
      <c r="Y497" s="164"/>
      <c r="Z497" s="164"/>
      <c r="AA497" s="165"/>
      <c r="AB497" s="195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</row>
    <row r="498" spans="1:193" s="4" customFormat="1">
      <c r="A498" s="6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94"/>
      <c r="U498" s="2"/>
      <c r="V498" s="164"/>
      <c r="W498" s="148"/>
      <c r="X498" s="164"/>
      <c r="Y498" s="164"/>
      <c r="Z498" s="164"/>
      <c r="AA498" s="165"/>
      <c r="AB498" s="195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</row>
    <row r="499" spans="1:193" s="4" customFormat="1">
      <c r="A499" s="6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94"/>
      <c r="U499" s="2"/>
      <c r="V499" s="164"/>
      <c r="W499" s="148"/>
      <c r="X499" s="164"/>
      <c r="Y499" s="164"/>
      <c r="Z499" s="164"/>
      <c r="AA499" s="165"/>
      <c r="AB499" s="195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</row>
    <row r="500" spans="1:193" s="4" customFormat="1">
      <c r="A500" s="6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94"/>
      <c r="U500" s="2"/>
      <c r="V500" s="164"/>
      <c r="W500" s="148"/>
      <c r="X500" s="164"/>
      <c r="Y500" s="164"/>
      <c r="Z500" s="164"/>
      <c r="AA500" s="165"/>
      <c r="AB500" s="195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</row>
    <row r="501" spans="1:193" s="4" customFormat="1">
      <c r="A501" s="6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94"/>
      <c r="U501" s="2"/>
      <c r="V501" s="164"/>
      <c r="W501" s="148"/>
      <c r="X501" s="164"/>
      <c r="Y501" s="164"/>
      <c r="Z501" s="164"/>
      <c r="AA501" s="165"/>
      <c r="AB501" s="195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</row>
    <row r="502" spans="1:193" s="4" customFormat="1">
      <c r="A502" s="6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94"/>
      <c r="U502" s="2"/>
      <c r="V502" s="164"/>
      <c r="W502" s="148"/>
      <c r="X502" s="164"/>
      <c r="Y502" s="164"/>
      <c r="Z502" s="164"/>
      <c r="AA502" s="165"/>
      <c r="AB502" s="195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</row>
    <row r="503" spans="1:193" s="4" customFormat="1">
      <c r="A503" s="6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94"/>
      <c r="U503" s="2"/>
      <c r="V503" s="164"/>
      <c r="W503" s="148"/>
      <c r="X503" s="164"/>
      <c r="Y503" s="164"/>
      <c r="Z503" s="164"/>
      <c r="AA503" s="165"/>
      <c r="AB503" s="195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</row>
    <row r="504" spans="1:193" s="4" customFormat="1">
      <c r="A504" s="6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94"/>
      <c r="U504" s="2"/>
      <c r="V504" s="164"/>
      <c r="W504" s="148"/>
      <c r="X504" s="164"/>
      <c r="Y504" s="164"/>
      <c r="Z504" s="164"/>
      <c r="AA504" s="165"/>
      <c r="AB504" s="195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</row>
    <row r="505" spans="1:193" s="4" customFormat="1">
      <c r="A505" s="6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94"/>
      <c r="U505" s="2"/>
      <c r="V505" s="164"/>
      <c r="W505" s="148"/>
      <c r="X505" s="164"/>
      <c r="Y505" s="164"/>
      <c r="Z505" s="164"/>
      <c r="AA505" s="165"/>
      <c r="AB505" s="195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</row>
    <row r="506" spans="1:193" s="4" customFormat="1">
      <c r="A506" s="6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94"/>
      <c r="U506" s="2"/>
      <c r="V506" s="164"/>
      <c r="W506" s="148"/>
      <c r="X506" s="164"/>
      <c r="Y506" s="164"/>
      <c r="Z506" s="164"/>
      <c r="AA506" s="165"/>
      <c r="AB506" s="195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</row>
    <row r="507" spans="1:193" s="4" customFormat="1">
      <c r="A507" s="6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94"/>
      <c r="U507" s="2"/>
      <c r="V507" s="164"/>
      <c r="W507" s="148"/>
      <c r="X507" s="164"/>
      <c r="Y507" s="164"/>
      <c r="Z507" s="164"/>
      <c r="AA507" s="165"/>
      <c r="AB507" s="195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</row>
    <row r="508" spans="1:193" s="4" customFormat="1">
      <c r="A508" s="6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94"/>
      <c r="U508" s="2"/>
      <c r="V508" s="164"/>
      <c r="W508" s="148"/>
      <c r="X508" s="164"/>
      <c r="Y508" s="164"/>
      <c r="Z508" s="164"/>
      <c r="AA508" s="165"/>
      <c r="AB508" s="195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</row>
    <row r="509" spans="1:193" s="4" customFormat="1">
      <c r="A509" s="6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94"/>
      <c r="U509" s="2"/>
      <c r="V509" s="164"/>
      <c r="W509" s="148"/>
      <c r="X509" s="164"/>
      <c r="Y509" s="164"/>
      <c r="Z509" s="164"/>
      <c r="AA509" s="165"/>
      <c r="AB509" s="195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</row>
    <row r="510" spans="1:193" s="4" customFormat="1">
      <c r="A510" s="6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94"/>
      <c r="U510" s="2"/>
      <c r="V510" s="164"/>
      <c r="W510" s="148"/>
      <c r="X510" s="164"/>
      <c r="Y510" s="164"/>
      <c r="Z510" s="164"/>
      <c r="AA510" s="165"/>
      <c r="AB510" s="195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</row>
    <row r="511" spans="1:193" s="4" customFormat="1">
      <c r="A511" s="6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94"/>
      <c r="U511" s="2"/>
      <c r="V511" s="164"/>
      <c r="W511" s="148"/>
      <c r="X511" s="164"/>
      <c r="Y511" s="164"/>
      <c r="Z511" s="164"/>
      <c r="AA511" s="165"/>
      <c r="AB511" s="195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</row>
    <row r="512" spans="1:193" s="4" customFormat="1">
      <c r="A512" s="6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94"/>
      <c r="U512" s="2"/>
      <c r="V512" s="164"/>
      <c r="W512" s="148"/>
      <c r="X512" s="164"/>
      <c r="Y512" s="164"/>
      <c r="Z512" s="164"/>
      <c r="AA512" s="165"/>
      <c r="AB512" s="195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</row>
    <row r="513" spans="1:193" s="4" customFormat="1">
      <c r="A513" s="6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94"/>
      <c r="U513" s="2"/>
      <c r="V513" s="164"/>
      <c r="W513" s="148"/>
      <c r="X513" s="164"/>
      <c r="Y513" s="164"/>
      <c r="Z513" s="164"/>
      <c r="AA513" s="165"/>
      <c r="AB513" s="195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</row>
    <row r="514" spans="1:193" s="4" customFormat="1">
      <c r="A514" s="6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94"/>
      <c r="U514" s="2"/>
      <c r="V514" s="164"/>
      <c r="W514" s="148"/>
      <c r="X514" s="164"/>
      <c r="Y514" s="164"/>
      <c r="Z514" s="164"/>
      <c r="AA514" s="165"/>
      <c r="AB514" s="195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</row>
    <row r="515" spans="1:193" s="4" customFormat="1">
      <c r="A515" s="6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94"/>
      <c r="U515" s="2"/>
      <c r="V515" s="164"/>
      <c r="W515" s="148"/>
      <c r="X515" s="164"/>
      <c r="Y515" s="164"/>
      <c r="Z515" s="164"/>
      <c r="AA515" s="165"/>
      <c r="AB515" s="195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</row>
    <row r="516" spans="1:193" s="4" customFormat="1">
      <c r="A516" s="6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94"/>
      <c r="U516" s="2"/>
      <c r="V516" s="164"/>
      <c r="W516" s="148"/>
      <c r="X516" s="164"/>
      <c r="Y516" s="164"/>
      <c r="Z516" s="164"/>
      <c r="AA516" s="165"/>
      <c r="AB516" s="195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</row>
    <row r="517" spans="1:193" s="4" customFormat="1">
      <c r="A517" s="6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94"/>
      <c r="U517" s="2"/>
      <c r="V517" s="164"/>
      <c r="W517" s="148"/>
      <c r="X517" s="164"/>
      <c r="Y517" s="164"/>
      <c r="Z517" s="164"/>
      <c r="AA517" s="165"/>
      <c r="AB517" s="195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</row>
    <row r="518" spans="1:193" s="4" customFormat="1">
      <c r="A518" s="6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94"/>
      <c r="U518" s="2"/>
      <c r="V518" s="164"/>
      <c r="W518" s="148"/>
      <c r="X518" s="164"/>
      <c r="Y518" s="164"/>
      <c r="Z518" s="164"/>
      <c r="AA518" s="165"/>
      <c r="AB518" s="195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</row>
    <row r="519" spans="1:193" s="4" customFormat="1">
      <c r="A519" s="6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94"/>
      <c r="U519" s="2"/>
      <c r="V519" s="164"/>
      <c r="W519" s="148"/>
      <c r="X519" s="164"/>
      <c r="Y519" s="164"/>
      <c r="Z519" s="164"/>
      <c r="AA519" s="165"/>
      <c r="AB519" s="195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</row>
    <row r="520" spans="1:193" s="4" customFormat="1">
      <c r="A520" s="6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94"/>
      <c r="U520" s="2"/>
      <c r="V520" s="164"/>
      <c r="W520" s="148"/>
      <c r="X520" s="164"/>
      <c r="Y520" s="164"/>
      <c r="Z520" s="164"/>
      <c r="AA520" s="165"/>
      <c r="AB520" s="195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</row>
    <row r="521" spans="1:193" s="4" customFormat="1">
      <c r="A521" s="6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94"/>
      <c r="U521" s="2"/>
      <c r="V521" s="164"/>
      <c r="W521" s="148"/>
      <c r="X521" s="164"/>
      <c r="Y521" s="164"/>
      <c r="Z521" s="164"/>
      <c r="AA521" s="165"/>
      <c r="AB521" s="195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</row>
    <row r="522" spans="1:193" s="4" customFormat="1">
      <c r="A522" s="6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94"/>
      <c r="U522" s="2"/>
      <c r="V522" s="164"/>
      <c r="W522" s="148"/>
      <c r="X522" s="164"/>
      <c r="Y522" s="164"/>
      <c r="Z522" s="164"/>
      <c r="AA522" s="165"/>
      <c r="AB522" s="195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</row>
    <row r="523" spans="1:193" s="4" customFormat="1">
      <c r="A523" s="6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94"/>
      <c r="U523" s="2"/>
      <c r="V523" s="164"/>
      <c r="W523" s="148"/>
      <c r="X523" s="164"/>
      <c r="Y523" s="164"/>
      <c r="Z523" s="164"/>
      <c r="AA523" s="165"/>
      <c r="AB523" s="195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</row>
    <row r="524" spans="1:193" s="4" customFormat="1">
      <c r="A524" s="6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94"/>
      <c r="U524" s="2"/>
      <c r="V524" s="164"/>
      <c r="W524" s="148"/>
      <c r="X524" s="164"/>
      <c r="Y524" s="164"/>
      <c r="Z524" s="164"/>
      <c r="AA524" s="165"/>
      <c r="AB524" s="195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</row>
    <row r="525" spans="1:193" s="4" customFormat="1">
      <c r="A525" s="6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94"/>
      <c r="U525" s="2"/>
      <c r="V525" s="164"/>
      <c r="W525" s="148"/>
      <c r="X525" s="164"/>
      <c r="Y525" s="164"/>
      <c r="Z525" s="164"/>
      <c r="AA525" s="165"/>
      <c r="AB525" s="195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</row>
    <row r="526" spans="1:193" s="4" customFormat="1">
      <c r="A526" s="6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94"/>
      <c r="U526" s="2"/>
      <c r="V526" s="164"/>
      <c r="W526" s="148"/>
      <c r="X526" s="164"/>
      <c r="Y526" s="164"/>
      <c r="Z526" s="164"/>
      <c r="AA526" s="165"/>
      <c r="AB526" s="195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</row>
    <row r="527" spans="1:193" s="4" customFormat="1">
      <c r="A527" s="6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94"/>
      <c r="U527" s="2"/>
      <c r="V527" s="164"/>
      <c r="W527" s="148"/>
      <c r="X527" s="164"/>
      <c r="Y527" s="164"/>
      <c r="Z527" s="164"/>
      <c r="AA527" s="165"/>
      <c r="AB527" s="195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</row>
    <row r="528" spans="1:193" s="4" customFormat="1">
      <c r="A528" s="6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94"/>
      <c r="U528" s="2"/>
      <c r="V528" s="164"/>
      <c r="W528" s="148"/>
      <c r="X528" s="164"/>
      <c r="Y528" s="164"/>
      <c r="Z528" s="164"/>
      <c r="AA528" s="165"/>
      <c r="AB528" s="195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</row>
    <row r="529" spans="1:193" s="4" customFormat="1">
      <c r="A529" s="6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94"/>
      <c r="U529" s="2"/>
      <c r="V529" s="164"/>
      <c r="W529" s="148"/>
      <c r="X529" s="164"/>
      <c r="Y529" s="164"/>
      <c r="Z529" s="164"/>
      <c r="AA529" s="165"/>
      <c r="AB529" s="195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</row>
    <row r="530" spans="1:193" s="4" customFormat="1">
      <c r="A530" s="6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94"/>
      <c r="U530" s="2"/>
      <c r="V530" s="164"/>
      <c r="W530" s="148"/>
      <c r="X530" s="164"/>
      <c r="Y530" s="164"/>
      <c r="Z530" s="164"/>
      <c r="AA530" s="165"/>
      <c r="AB530" s="195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</row>
    <row r="531" spans="1:193" s="4" customFormat="1">
      <c r="A531" s="6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94"/>
      <c r="U531" s="2"/>
      <c r="V531" s="164"/>
      <c r="W531" s="148"/>
      <c r="X531" s="164"/>
      <c r="Y531" s="164"/>
      <c r="Z531" s="164"/>
      <c r="AA531" s="165"/>
      <c r="AB531" s="195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</row>
    <row r="532" spans="1:193" s="4" customFormat="1">
      <c r="A532" s="6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94"/>
      <c r="U532" s="2"/>
      <c r="V532" s="164"/>
      <c r="W532" s="148"/>
      <c r="X532" s="164"/>
      <c r="Y532" s="164"/>
      <c r="Z532" s="164"/>
      <c r="AA532" s="165"/>
      <c r="AB532" s="195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</row>
    <row r="533" spans="1:193" s="4" customFormat="1">
      <c r="A533" s="6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94"/>
      <c r="U533" s="2"/>
      <c r="V533" s="164"/>
      <c r="W533" s="148"/>
      <c r="X533" s="164"/>
      <c r="Y533" s="164"/>
      <c r="Z533" s="164"/>
      <c r="AA533" s="165"/>
      <c r="AB533" s="195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</row>
    <row r="534" spans="1:193" s="4" customFormat="1">
      <c r="A534" s="6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94"/>
      <c r="U534" s="2"/>
      <c r="V534" s="164"/>
      <c r="W534" s="148"/>
      <c r="X534" s="164"/>
      <c r="Y534" s="164"/>
      <c r="Z534" s="164"/>
      <c r="AA534" s="165"/>
      <c r="AB534" s="195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</row>
    <row r="535" spans="1:193" s="4" customFormat="1">
      <c r="A535" s="6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94"/>
      <c r="U535" s="2"/>
      <c r="V535" s="164"/>
      <c r="W535" s="148"/>
      <c r="X535" s="164"/>
      <c r="Y535" s="164"/>
      <c r="Z535" s="164"/>
      <c r="AA535" s="165"/>
      <c r="AB535" s="195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</row>
    <row r="536" spans="1:193" s="4" customFormat="1">
      <c r="A536" s="6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94"/>
      <c r="U536" s="2"/>
      <c r="V536" s="164"/>
      <c r="W536" s="148"/>
      <c r="X536" s="164"/>
      <c r="Y536" s="164"/>
      <c r="Z536" s="164"/>
      <c r="AA536" s="165"/>
      <c r="AB536" s="195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</row>
    <row r="537" spans="1:193" s="4" customFormat="1">
      <c r="A537" s="6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94"/>
      <c r="U537" s="2"/>
      <c r="V537" s="164"/>
      <c r="W537" s="148"/>
      <c r="X537" s="164"/>
      <c r="Y537" s="164"/>
      <c r="Z537" s="164"/>
      <c r="AA537" s="165"/>
      <c r="AB537" s="195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</row>
    <row r="538" spans="1:193" s="4" customFormat="1">
      <c r="A538" s="6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94"/>
      <c r="U538" s="2"/>
      <c r="V538" s="164"/>
      <c r="W538" s="148"/>
      <c r="X538" s="164"/>
      <c r="Y538" s="164"/>
      <c r="Z538" s="164"/>
      <c r="AA538" s="165"/>
      <c r="AB538" s="195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</row>
    <row r="539" spans="1:193" s="4" customFormat="1">
      <c r="A539" s="6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94"/>
      <c r="U539" s="2"/>
      <c r="V539" s="164"/>
      <c r="W539" s="148"/>
      <c r="X539" s="164"/>
      <c r="Y539" s="164"/>
      <c r="Z539" s="164"/>
      <c r="AA539" s="165"/>
      <c r="AB539" s="195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</row>
    <row r="540" spans="1:193" s="4" customFormat="1">
      <c r="A540" s="6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94"/>
      <c r="U540" s="2"/>
      <c r="V540" s="164"/>
      <c r="W540" s="148"/>
      <c r="X540" s="164"/>
      <c r="Y540" s="164"/>
      <c r="Z540" s="164"/>
      <c r="AA540" s="165"/>
      <c r="AB540" s="195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</row>
    <row r="541" spans="1:193" s="4" customFormat="1">
      <c r="A541" s="6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94"/>
      <c r="U541" s="2"/>
      <c r="V541" s="164"/>
      <c r="W541" s="148"/>
      <c r="X541" s="164"/>
      <c r="Y541" s="164"/>
      <c r="Z541" s="164"/>
      <c r="AA541" s="165"/>
      <c r="AB541" s="195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</row>
    <row r="542" spans="1:193" s="4" customFormat="1">
      <c r="A542" s="6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94"/>
      <c r="U542" s="2"/>
      <c r="V542" s="164"/>
      <c r="W542" s="148"/>
      <c r="X542" s="164"/>
      <c r="Y542" s="164"/>
      <c r="Z542" s="164"/>
      <c r="AA542" s="165"/>
      <c r="AB542" s="195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</row>
    <row r="543" spans="1:193" s="4" customFormat="1">
      <c r="A543" s="6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94"/>
      <c r="U543" s="2"/>
      <c r="V543" s="164"/>
      <c r="W543" s="148"/>
      <c r="X543" s="164"/>
      <c r="Y543" s="164"/>
      <c r="Z543" s="164"/>
      <c r="AA543" s="165"/>
      <c r="AB543" s="195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</row>
    <row r="544" spans="1:193" s="4" customFormat="1">
      <c r="A544" s="6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94"/>
      <c r="U544" s="2"/>
      <c r="V544" s="164"/>
      <c r="W544" s="148"/>
      <c r="X544" s="164"/>
      <c r="Y544" s="164"/>
      <c r="Z544" s="164"/>
      <c r="AA544" s="165"/>
      <c r="AB544" s="195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</row>
    <row r="545" spans="1:193" s="4" customFormat="1">
      <c r="A545" s="6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94"/>
      <c r="U545" s="2"/>
      <c r="V545" s="164"/>
      <c r="W545" s="148"/>
      <c r="X545" s="164"/>
      <c r="Y545" s="164"/>
      <c r="Z545" s="164"/>
      <c r="AA545" s="165"/>
      <c r="AB545" s="195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</row>
    <row r="546" spans="1:193" s="4" customFormat="1">
      <c r="A546" s="6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94"/>
      <c r="U546" s="2"/>
      <c r="V546" s="164"/>
      <c r="W546" s="148"/>
      <c r="X546" s="164"/>
      <c r="Y546" s="164"/>
      <c r="Z546" s="164"/>
      <c r="AA546" s="165"/>
      <c r="AB546" s="195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</row>
    <row r="547" spans="1:193" s="4" customFormat="1">
      <c r="A547" s="6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94"/>
      <c r="U547" s="2"/>
      <c r="V547" s="164"/>
      <c r="W547" s="148"/>
      <c r="X547" s="164"/>
      <c r="Y547" s="164"/>
      <c r="Z547" s="164"/>
      <c r="AA547" s="165"/>
      <c r="AB547" s="195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</row>
    <row r="548" spans="1:193" s="4" customFormat="1">
      <c r="A548" s="6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94"/>
      <c r="U548" s="2"/>
      <c r="V548" s="164"/>
      <c r="W548" s="148"/>
      <c r="X548" s="164"/>
      <c r="Y548" s="164"/>
      <c r="Z548" s="164"/>
      <c r="AA548" s="165"/>
      <c r="AB548" s="195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</row>
    <row r="549" spans="1:193" s="4" customFormat="1">
      <c r="A549" s="6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94"/>
      <c r="U549" s="2"/>
      <c r="V549" s="164"/>
      <c r="W549" s="148"/>
      <c r="X549" s="164"/>
      <c r="Y549" s="164"/>
      <c r="Z549" s="164"/>
      <c r="AA549" s="165"/>
      <c r="AB549" s="195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</row>
    <row r="550" spans="1:193" s="4" customFormat="1">
      <c r="A550" s="6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94"/>
      <c r="U550" s="2"/>
      <c r="V550" s="164"/>
      <c r="W550" s="148"/>
      <c r="X550" s="164"/>
      <c r="Y550" s="164"/>
      <c r="Z550" s="164"/>
      <c r="AA550" s="165"/>
      <c r="AB550" s="195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</row>
    <row r="551" spans="1:193" s="4" customFormat="1">
      <c r="A551" s="6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94"/>
      <c r="U551" s="2"/>
      <c r="V551" s="164"/>
      <c r="W551" s="148"/>
      <c r="X551" s="164"/>
      <c r="Y551" s="164"/>
      <c r="Z551" s="164"/>
      <c r="AA551" s="165"/>
      <c r="AB551" s="195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</row>
    <row r="552" spans="1:193" s="4" customFormat="1">
      <c r="A552" s="6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94"/>
      <c r="U552" s="2"/>
      <c r="V552" s="164"/>
      <c r="W552" s="148"/>
      <c r="X552" s="164"/>
      <c r="Y552" s="164"/>
      <c r="Z552" s="164"/>
      <c r="AA552" s="165"/>
      <c r="AB552" s="195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</row>
    <row r="553" spans="1:193" s="4" customFormat="1">
      <c r="A553" s="6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94"/>
      <c r="U553" s="2"/>
      <c r="V553" s="164"/>
      <c r="W553" s="148"/>
      <c r="X553" s="164"/>
      <c r="Y553" s="164"/>
      <c r="Z553" s="164"/>
      <c r="AA553" s="165"/>
      <c r="AB553" s="195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</row>
    <row r="554" spans="1:193" s="4" customFormat="1">
      <c r="A554" s="6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94"/>
      <c r="U554" s="2"/>
      <c r="V554" s="164"/>
      <c r="W554" s="148"/>
      <c r="X554" s="164"/>
      <c r="Y554" s="164"/>
      <c r="Z554" s="164"/>
      <c r="AA554" s="165"/>
      <c r="AB554" s="195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</row>
    <row r="555" spans="1:193" s="4" customFormat="1">
      <c r="A555" s="6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94"/>
      <c r="U555" s="2"/>
      <c r="V555" s="164"/>
      <c r="W555" s="148"/>
      <c r="X555" s="164"/>
      <c r="Y555" s="164"/>
      <c r="Z555" s="164"/>
      <c r="AA555" s="165"/>
      <c r="AB555" s="195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</row>
    <row r="556" spans="1:193" s="4" customFormat="1">
      <c r="A556" s="6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94"/>
      <c r="U556" s="2"/>
      <c r="V556" s="164"/>
      <c r="W556" s="148"/>
      <c r="X556" s="164"/>
      <c r="Y556" s="164"/>
      <c r="Z556" s="164"/>
      <c r="AA556" s="165"/>
      <c r="AB556" s="195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</row>
    <row r="557" spans="1:193" s="4" customFormat="1">
      <c r="A557" s="6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94"/>
      <c r="U557" s="2"/>
      <c r="V557" s="164"/>
      <c r="W557" s="148"/>
      <c r="X557" s="164"/>
      <c r="Y557" s="164"/>
      <c r="Z557" s="164"/>
      <c r="AA557" s="165"/>
      <c r="AB557" s="195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</row>
    <row r="558" spans="1:193" s="4" customFormat="1">
      <c r="A558" s="6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94"/>
      <c r="U558" s="2"/>
      <c r="V558" s="164"/>
      <c r="W558" s="148"/>
      <c r="X558" s="164"/>
      <c r="Y558" s="164"/>
      <c r="Z558" s="164"/>
      <c r="AA558" s="165"/>
      <c r="AB558" s="195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</row>
    <row r="559" spans="1:193" s="4" customFormat="1">
      <c r="A559" s="6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94"/>
      <c r="U559" s="2"/>
      <c r="V559" s="164"/>
      <c r="W559" s="148"/>
      <c r="X559" s="164"/>
      <c r="Y559" s="164"/>
      <c r="Z559" s="164"/>
      <c r="AA559" s="165"/>
      <c r="AB559" s="195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</row>
    <row r="560" spans="1:193" s="4" customFormat="1">
      <c r="A560" s="6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94"/>
      <c r="U560" s="2"/>
      <c r="V560" s="164"/>
      <c r="W560" s="148"/>
      <c r="X560" s="164"/>
      <c r="Y560" s="164"/>
      <c r="Z560" s="164"/>
      <c r="AA560" s="165"/>
      <c r="AB560" s="195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</row>
    <row r="561" spans="1:193" s="4" customFormat="1">
      <c r="A561" s="6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94"/>
      <c r="U561" s="2"/>
      <c r="V561" s="164"/>
      <c r="W561" s="148"/>
      <c r="X561" s="164"/>
      <c r="Y561" s="164"/>
      <c r="Z561" s="164"/>
      <c r="AA561" s="165"/>
      <c r="AB561" s="195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</row>
    <row r="562" spans="1:193" s="4" customFormat="1">
      <c r="A562" s="6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94"/>
      <c r="U562" s="2"/>
      <c r="V562" s="164"/>
      <c r="W562" s="148"/>
      <c r="X562" s="164"/>
      <c r="Y562" s="164"/>
      <c r="Z562" s="164"/>
      <c r="AA562" s="165"/>
      <c r="AB562" s="195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</row>
    <row r="563" spans="1:193" s="4" customFormat="1">
      <c r="A563" s="6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94"/>
      <c r="U563" s="2"/>
      <c r="V563" s="164"/>
      <c r="W563" s="148"/>
      <c r="X563" s="164"/>
      <c r="Y563" s="164"/>
      <c r="Z563" s="164"/>
      <c r="AA563" s="165"/>
      <c r="AB563" s="195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</row>
    <row r="564" spans="1:193" s="4" customFormat="1">
      <c r="A564" s="6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94"/>
      <c r="U564" s="2"/>
      <c r="V564" s="164"/>
      <c r="W564" s="148"/>
      <c r="X564" s="164"/>
      <c r="Y564" s="164"/>
      <c r="Z564" s="164"/>
      <c r="AA564" s="165"/>
      <c r="AB564" s="195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</row>
    <row r="565" spans="1:193" s="4" customFormat="1">
      <c r="A565" s="6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94"/>
      <c r="U565" s="2"/>
      <c r="V565" s="164"/>
      <c r="W565" s="148"/>
      <c r="X565" s="164"/>
      <c r="Y565" s="164"/>
      <c r="Z565" s="164"/>
      <c r="AA565" s="165"/>
      <c r="AB565" s="195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</row>
    <row r="566" spans="1:193" s="4" customFormat="1">
      <c r="A566" s="6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94"/>
      <c r="U566" s="2"/>
      <c r="V566" s="164"/>
      <c r="W566" s="148"/>
      <c r="X566" s="164"/>
      <c r="Y566" s="164"/>
      <c r="Z566" s="164"/>
      <c r="AA566" s="165"/>
      <c r="AB566" s="195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</row>
    <row r="567" spans="1:193" s="4" customFormat="1">
      <c r="A567" s="6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94"/>
      <c r="U567" s="2"/>
      <c r="V567" s="164"/>
      <c r="W567" s="148"/>
      <c r="X567" s="164"/>
      <c r="Y567" s="164"/>
      <c r="Z567" s="164"/>
      <c r="AA567" s="165"/>
      <c r="AB567" s="195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</row>
    <row r="568" spans="1:193" s="4" customFormat="1">
      <c r="A568" s="6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94"/>
      <c r="U568" s="2"/>
      <c r="V568" s="164"/>
      <c r="W568" s="148"/>
      <c r="X568" s="164"/>
      <c r="Y568" s="164"/>
      <c r="Z568" s="164"/>
      <c r="AA568" s="165"/>
      <c r="AB568" s="195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</row>
    <row r="569" spans="1:193" s="4" customFormat="1">
      <c r="A569" s="6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94"/>
      <c r="U569" s="2"/>
      <c r="V569" s="164"/>
      <c r="W569" s="148"/>
      <c r="X569" s="164"/>
      <c r="Y569" s="164"/>
      <c r="Z569" s="164"/>
      <c r="AA569" s="165"/>
      <c r="AB569" s="195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</row>
    <row r="570" spans="1:193" s="4" customFormat="1">
      <c r="A570" s="6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94"/>
      <c r="U570" s="2"/>
      <c r="V570" s="164"/>
      <c r="W570" s="148"/>
      <c r="X570" s="164"/>
      <c r="Y570" s="164"/>
      <c r="Z570" s="164"/>
      <c r="AA570" s="165"/>
      <c r="AB570" s="195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</row>
    <row r="571" spans="1:193" s="4" customFormat="1">
      <c r="A571" s="6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94"/>
      <c r="U571" s="2"/>
      <c r="V571" s="164"/>
      <c r="W571" s="148"/>
      <c r="X571" s="164"/>
      <c r="Y571" s="164"/>
      <c r="Z571" s="164"/>
      <c r="AA571" s="165"/>
      <c r="AB571" s="195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</row>
    <row r="572" spans="1:193" s="4" customFormat="1">
      <c r="A572" s="6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94"/>
      <c r="U572" s="2"/>
      <c r="V572" s="164"/>
      <c r="W572" s="148"/>
      <c r="X572" s="164"/>
      <c r="Y572" s="164"/>
      <c r="Z572" s="164"/>
      <c r="AA572" s="165"/>
      <c r="AB572" s="195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</row>
    <row r="573" spans="1:193" s="4" customFormat="1">
      <c r="A573" s="6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94"/>
      <c r="U573" s="2"/>
      <c r="V573" s="164"/>
      <c r="W573" s="148"/>
      <c r="X573" s="164"/>
      <c r="Y573" s="164"/>
      <c r="Z573" s="164"/>
      <c r="AA573" s="165"/>
      <c r="AB573" s="195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</row>
    <row r="574" spans="1:193" s="4" customFormat="1">
      <c r="A574" s="6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94"/>
      <c r="U574" s="2"/>
      <c r="V574" s="164"/>
      <c r="W574" s="148"/>
      <c r="X574" s="164"/>
      <c r="Y574" s="164"/>
      <c r="Z574" s="164"/>
      <c r="AA574" s="165"/>
      <c r="AB574" s="195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</row>
    <row r="575" spans="1:193" s="4" customFormat="1">
      <c r="A575" s="6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94"/>
      <c r="U575" s="2"/>
      <c r="V575" s="164"/>
      <c r="W575" s="148"/>
      <c r="X575" s="164"/>
      <c r="Y575" s="164"/>
      <c r="Z575" s="164"/>
      <c r="AA575" s="165"/>
      <c r="AB575" s="195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</row>
    <row r="576" spans="1:193" s="4" customFormat="1">
      <c r="A576" s="6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94"/>
      <c r="U576" s="2"/>
      <c r="V576" s="164"/>
      <c r="W576" s="148"/>
      <c r="X576" s="164"/>
      <c r="Y576" s="164"/>
      <c r="Z576" s="164"/>
      <c r="AA576" s="165"/>
      <c r="AB576" s="195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</row>
    <row r="577" spans="1:193" s="4" customFormat="1">
      <c r="A577" s="6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94"/>
      <c r="U577" s="2"/>
      <c r="V577" s="164"/>
      <c r="W577" s="148"/>
      <c r="X577" s="164"/>
      <c r="Y577" s="164"/>
      <c r="Z577" s="164"/>
      <c r="AA577" s="165"/>
      <c r="AB577" s="195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</row>
    <row r="578" spans="1:193" s="4" customFormat="1">
      <c r="A578" s="6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94"/>
      <c r="U578" s="2"/>
      <c r="V578" s="164"/>
      <c r="W578" s="148"/>
      <c r="X578" s="164"/>
      <c r="Y578" s="164"/>
      <c r="Z578" s="164"/>
      <c r="AA578" s="165"/>
      <c r="AB578" s="195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</row>
    <row r="579" spans="1:193" s="4" customFormat="1">
      <c r="A579" s="6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94"/>
      <c r="U579" s="2"/>
      <c r="V579" s="164"/>
      <c r="W579" s="148"/>
      <c r="X579" s="164"/>
      <c r="Y579" s="164"/>
      <c r="Z579" s="164"/>
      <c r="AA579" s="165"/>
      <c r="AB579" s="195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</row>
    <row r="580" spans="1:193" s="4" customFormat="1">
      <c r="A580" s="6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94"/>
      <c r="U580" s="2"/>
      <c r="V580" s="164"/>
      <c r="W580" s="148"/>
      <c r="X580" s="164"/>
      <c r="Y580" s="164"/>
      <c r="Z580" s="164"/>
      <c r="AA580" s="165"/>
      <c r="AB580" s="195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</row>
    <row r="581" spans="1:193" s="4" customFormat="1">
      <c r="A581" s="6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94"/>
      <c r="U581" s="2"/>
      <c r="V581" s="164"/>
      <c r="W581" s="148"/>
      <c r="X581" s="164"/>
      <c r="Y581" s="164"/>
      <c r="Z581" s="164"/>
      <c r="AA581" s="165"/>
      <c r="AB581" s="195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</row>
    <row r="582" spans="1:193" s="4" customFormat="1">
      <c r="A582" s="6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94"/>
      <c r="U582" s="2"/>
      <c r="V582" s="164"/>
      <c r="W582" s="148"/>
      <c r="X582" s="164"/>
      <c r="Y582" s="164"/>
      <c r="Z582" s="164"/>
      <c r="AA582" s="165"/>
      <c r="AB582" s="195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</row>
    <row r="583" spans="1:193" s="4" customFormat="1">
      <c r="A583" s="6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94"/>
      <c r="U583" s="2"/>
      <c r="V583" s="164"/>
      <c r="W583" s="148"/>
      <c r="X583" s="164"/>
      <c r="Y583" s="164"/>
      <c r="Z583" s="164"/>
      <c r="AA583" s="165"/>
      <c r="AB583" s="195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</row>
    <row r="584" spans="1:193" s="4" customFormat="1">
      <c r="A584" s="6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94"/>
      <c r="U584" s="2"/>
      <c r="V584" s="164"/>
      <c r="W584" s="148"/>
      <c r="X584" s="164"/>
      <c r="Y584" s="164"/>
      <c r="Z584" s="164"/>
      <c r="AA584" s="165"/>
      <c r="AB584" s="195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</row>
    <row r="585" spans="1:193" s="4" customFormat="1">
      <c r="A585" s="6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94"/>
      <c r="U585" s="2"/>
      <c r="V585" s="164"/>
      <c r="W585" s="148"/>
      <c r="X585" s="164"/>
      <c r="Y585" s="164"/>
      <c r="Z585" s="164"/>
      <c r="AA585" s="165"/>
      <c r="AB585" s="195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</row>
    <row r="586" spans="1:193" s="4" customFormat="1">
      <c r="A586" s="6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94"/>
      <c r="U586" s="2"/>
      <c r="V586" s="164"/>
      <c r="W586" s="148"/>
      <c r="X586" s="164"/>
      <c r="Y586" s="164"/>
      <c r="Z586" s="164"/>
      <c r="AA586" s="165"/>
      <c r="AB586" s="195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</row>
    <row r="587" spans="1:193" s="4" customFormat="1">
      <c r="A587" s="6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94"/>
      <c r="U587" s="2"/>
      <c r="V587" s="164"/>
      <c r="W587" s="148"/>
      <c r="X587" s="164"/>
      <c r="Y587" s="164"/>
      <c r="Z587" s="164"/>
      <c r="AA587" s="165"/>
      <c r="AB587" s="195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</row>
    <row r="588" spans="1:193" s="4" customFormat="1">
      <c r="A588" s="6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94"/>
      <c r="U588" s="2"/>
      <c r="V588" s="164"/>
      <c r="W588" s="148"/>
      <c r="X588" s="164"/>
      <c r="Y588" s="164"/>
      <c r="Z588" s="164"/>
      <c r="AA588" s="165"/>
      <c r="AB588" s="195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</row>
    <row r="589" spans="1:193" s="4" customFormat="1">
      <c r="A589" s="6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94"/>
      <c r="U589" s="2"/>
      <c r="V589" s="164"/>
      <c r="W589" s="148"/>
      <c r="X589" s="164"/>
      <c r="Y589" s="164"/>
      <c r="Z589" s="164"/>
      <c r="AA589" s="165"/>
      <c r="AB589" s="195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</row>
    <row r="590" spans="1:193" s="4" customFormat="1">
      <c r="A590" s="6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94"/>
      <c r="U590" s="2"/>
      <c r="V590" s="164"/>
      <c r="W590" s="148"/>
      <c r="X590" s="164"/>
      <c r="Y590" s="164"/>
      <c r="Z590" s="164"/>
      <c r="AA590" s="165"/>
      <c r="AB590" s="195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</row>
    <row r="591" spans="1:193" s="4" customFormat="1">
      <c r="A591" s="6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94"/>
      <c r="U591" s="2"/>
      <c r="V591" s="164"/>
      <c r="W591" s="148"/>
      <c r="X591" s="164"/>
      <c r="Y591" s="164"/>
      <c r="Z591" s="164"/>
      <c r="AA591" s="165"/>
      <c r="AB591" s="195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</row>
    <row r="592" spans="1:193" s="4" customFormat="1">
      <c r="A592" s="6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94"/>
      <c r="U592" s="2"/>
      <c r="V592" s="164"/>
      <c r="W592" s="148"/>
      <c r="X592" s="164"/>
      <c r="Y592" s="164"/>
      <c r="Z592" s="164"/>
      <c r="AA592" s="165"/>
      <c r="AB592" s="195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</row>
    <row r="593" spans="1:193" s="4" customFormat="1">
      <c r="A593" s="6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94"/>
      <c r="U593" s="2"/>
      <c r="V593" s="164"/>
      <c r="W593" s="148"/>
      <c r="X593" s="164"/>
      <c r="Y593" s="164"/>
      <c r="Z593" s="164"/>
      <c r="AA593" s="165"/>
      <c r="AB593" s="195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</row>
    <row r="594" spans="1:193" s="4" customFormat="1">
      <c r="A594" s="6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94"/>
      <c r="U594" s="2"/>
      <c r="V594" s="164"/>
      <c r="W594" s="148"/>
      <c r="X594" s="164"/>
      <c r="Y594" s="164"/>
      <c r="Z594" s="164"/>
      <c r="AA594" s="165"/>
      <c r="AB594" s="195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</row>
    <row r="595" spans="1:193" s="4" customFormat="1">
      <c r="A595" s="6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94"/>
      <c r="U595" s="2"/>
      <c r="V595" s="164"/>
      <c r="W595" s="148"/>
      <c r="X595" s="164"/>
      <c r="Y595" s="164"/>
      <c r="Z595" s="164"/>
      <c r="AA595" s="165"/>
      <c r="AB595" s="195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</row>
    <row r="596" spans="1:193" s="4" customFormat="1">
      <c r="A596" s="6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94"/>
      <c r="U596" s="2"/>
      <c r="V596" s="164"/>
      <c r="W596" s="148"/>
      <c r="X596" s="164"/>
      <c r="Y596" s="164"/>
      <c r="Z596" s="164"/>
      <c r="AA596" s="165"/>
      <c r="AB596" s="195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</row>
    <row r="597" spans="1:193" s="4" customFormat="1">
      <c r="A597" s="6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94"/>
      <c r="U597" s="2"/>
      <c r="V597" s="164"/>
      <c r="W597" s="148"/>
      <c r="X597" s="164"/>
      <c r="Y597" s="164"/>
      <c r="Z597" s="164"/>
      <c r="AA597" s="165"/>
      <c r="AB597" s="195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</row>
    <row r="598" spans="1:193" s="4" customFormat="1">
      <c r="A598" s="6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94"/>
      <c r="U598" s="2"/>
      <c r="V598" s="164"/>
      <c r="W598" s="148"/>
      <c r="X598" s="164"/>
      <c r="Y598" s="164"/>
      <c r="Z598" s="164"/>
      <c r="AA598" s="165"/>
      <c r="AB598" s="195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</row>
    <row r="599" spans="1:193" s="4" customFormat="1">
      <c r="A599" s="6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94"/>
      <c r="U599" s="2"/>
      <c r="V599" s="164"/>
      <c r="W599" s="148"/>
      <c r="X599" s="164"/>
      <c r="Y599" s="164"/>
      <c r="Z599" s="164"/>
      <c r="AA599" s="165"/>
      <c r="AB599" s="195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</row>
    <row r="600" spans="1:193" s="4" customFormat="1">
      <c r="A600" s="6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94"/>
      <c r="U600" s="2"/>
      <c r="V600" s="164"/>
      <c r="W600" s="148"/>
      <c r="X600" s="164"/>
      <c r="Y600" s="164"/>
      <c r="Z600" s="164"/>
      <c r="AA600" s="165"/>
      <c r="AB600" s="195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</row>
    <row r="601" spans="1:193" s="4" customFormat="1">
      <c r="A601" s="6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94"/>
      <c r="U601" s="2"/>
      <c r="V601" s="164"/>
      <c r="W601" s="148"/>
      <c r="X601" s="164"/>
      <c r="Y601" s="164"/>
      <c r="Z601" s="164"/>
      <c r="AA601" s="165"/>
      <c r="AB601" s="195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</row>
    <row r="602" spans="1:193" s="4" customFormat="1">
      <c r="A602" s="6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94"/>
      <c r="U602" s="2"/>
      <c r="V602" s="164"/>
      <c r="W602" s="148"/>
      <c r="X602" s="164"/>
      <c r="Y602" s="164"/>
      <c r="Z602" s="164"/>
      <c r="AA602" s="165"/>
      <c r="AB602" s="195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</row>
    <row r="603" spans="1:193" s="4" customFormat="1">
      <c r="A603" s="6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94"/>
      <c r="U603" s="2"/>
      <c r="V603" s="164"/>
      <c r="W603" s="148"/>
      <c r="X603" s="164"/>
      <c r="Y603" s="164"/>
      <c r="Z603" s="164"/>
      <c r="AA603" s="165"/>
      <c r="AB603" s="195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</row>
    <row r="604" spans="1:193" s="4" customFormat="1">
      <c r="A604" s="6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94"/>
      <c r="U604" s="2"/>
      <c r="V604" s="164"/>
      <c r="W604" s="148"/>
      <c r="X604" s="164"/>
      <c r="Y604" s="164"/>
      <c r="Z604" s="164"/>
      <c r="AA604" s="165"/>
      <c r="AB604" s="195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</row>
    <row r="605" spans="1:193" s="4" customFormat="1">
      <c r="A605" s="6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94"/>
      <c r="U605" s="2"/>
      <c r="V605" s="164"/>
      <c r="W605" s="148"/>
      <c r="X605" s="164"/>
      <c r="Y605" s="164"/>
      <c r="Z605" s="164"/>
      <c r="AA605" s="165"/>
      <c r="AB605" s="195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</row>
    <row r="606" spans="1:193" s="4" customFormat="1">
      <c r="A606" s="6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94"/>
      <c r="U606" s="2"/>
      <c r="V606" s="164"/>
      <c r="W606" s="148"/>
      <c r="X606" s="164"/>
      <c r="Y606" s="164"/>
      <c r="Z606" s="164"/>
      <c r="AA606" s="165"/>
      <c r="AB606" s="195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</row>
    <row r="607" spans="1:193" s="4" customFormat="1">
      <c r="A607" s="6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94"/>
      <c r="U607" s="2"/>
      <c r="V607" s="164"/>
      <c r="W607" s="148"/>
      <c r="X607" s="164"/>
      <c r="Y607" s="164"/>
      <c r="Z607" s="164"/>
      <c r="AA607" s="165"/>
      <c r="AB607" s="195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</row>
    <row r="608" spans="1:193" s="4" customFormat="1">
      <c r="A608" s="6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94"/>
      <c r="U608" s="2"/>
      <c r="V608" s="164"/>
      <c r="W608" s="148"/>
      <c r="X608" s="164"/>
      <c r="Y608" s="164"/>
      <c r="Z608" s="164"/>
      <c r="AA608" s="165"/>
      <c r="AB608" s="195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</row>
    <row r="609" spans="1:193" s="4" customFormat="1">
      <c r="A609" s="6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94"/>
      <c r="U609" s="2"/>
      <c r="V609" s="164"/>
      <c r="W609" s="148"/>
      <c r="X609" s="164"/>
      <c r="Y609" s="164"/>
      <c r="Z609" s="164"/>
      <c r="AA609" s="165"/>
      <c r="AB609" s="195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</row>
    <row r="610" spans="1:193" s="4" customFormat="1">
      <c r="A610" s="6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94"/>
      <c r="U610" s="2"/>
      <c r="V610" s="164"/>
      <c r="W610" s="148"/>
      <c r="X610" s="164"/>
      <c r="Y610" s="164"/>
      <c r="Z610" s="164"/>
      <c r="AA610" s="165"/>
      <c r="AB610" s="195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</row>
    <row r="611" spans="1:193" s="4" customFormat="1">
      <c r="A611" s="6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94"/>
      <c r="U611" s="2"/>
      <c r="V611" s="164"/>
      <c r="W611" s="148"/>
      <c r="X611" s="164"/>
      <c r="Y611" s="164"/>
      <c r="Z611" s="164"/>
      <c r="AA611" s="165"/>
      <c r="AB611" s="195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</row>
    <row r="612" spans="1:193" s="4" customFormat="1">
      <c r="A612" s="6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94"/>
      <c r="U612" s="2"/>
      <c r="V612" s="164"/>
      <c r="W612" s="148"/>
      <c r="X612" s="164"/>
      <c r="Y612" s="164"/>
      <c r="Z612" s="164"/>
      <c r="AA612" s="165"/>
      <c r="AB612" s="195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</row>
    <row r="613" spans="1:193" s="4" customFormat="1">
      <c r="A613" s="6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94"/>
      <c r="U613" s="2"/>
      <c r="V613" s="164"/>
      <c r="W613" s="148"/>
      <c r="X613" s="164"/>
      <c r="Y613" s="164"/>
      <c r="Z613" s="164"/>
      <c r="AA613" s="165"/>
      <c r="AB613" s="195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</row>
    <row r="614" spans="1:193" s="4" customFormat="1">
      <c r="A614" s="6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94"/>
      <c r="U614" s="2"/>
      <c r="V614" s="164"/>
      <c r="W614" s="148"/>
      <c r="X614" s="164"/>
      <c r="Y614" s="164"/>
      <c r="Z614" s="164"/>
      <c r="AA614" s="165"/>
      <c r="AB614" s="195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</row>
    <row r="615" spans="1:193" s="4" customFormat="1">
      <c r="A615" s="6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94"/>
      <c r="U615" s="2"/>
      <c r="V615" s="164"/>
      <c r="W615" s="148"/>
      <c r="X615" s="164"/>
      <c r="Y615" s="164"/>
      <c r="Z615" s="164"/>
      <c r="AA615" s="165"/>
      <c r="AB615" s="195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</row>
    <row r="616" spans="1:193" s="4" customFormat="1">
      <c r="A616" s="6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94"/>
      <c r="U616" s="2"/>
      <c r="V616" s="164"/>
      <c r="W616" s="148"/>
      <c r="X616" s="164"/>
      <c r="Y616" s="164"/>
      <c r="Z616" s="164"/>
      <c r="AA616" s="165"/>
      <c r="AB616" s="195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</row>
    <row r="617" spans="1:193" s="4" customFormat="1">
      <c r="A617" s="6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94"/>
      <c r="U617" s="2"/>
      <c r="V617" s="164"/>
      <c r="W617" s="148"/>
      <c r="X617" s="164"/>
      <c r="Y617" s="164"/>
      <c r="Z617" s="164"/>
      <c r="AA617" s="165"/>
      <c r="AB617" s="195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</row>
    <row r="618" spans="1:193" s="4" customFormat="1">
      <c r="A618" s="6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94"/>
      <c r="U618" s="2"/>
      <c r="V618" s="164"/>
      <c r="W618" s="148"/>
      <c r="X618" s="164"/>
      <c r="Y618" s="164"/>
      <c r="Z618" s="164"/>
      <c r="AA618" s="165"/>
      <c r="AB618" s="195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</row>
    <row r="619" spans="1:193" s="4" customFormat="1">
      <c r="A619" s="6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94"/>
      <c r="U619" s="2"/>
      <c r="V619" s="164"/>
      <c r="W619" s="148"/>
      <c r="X619" s="164"/>
      <c r="Y619" s="164"/>
      <c r="Z619" s="164"/>
      <c r="AA619" s="165"/>
      <c r="AB619" s="195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</row>
    <row r="620" spans="1:193" s="4" customFormat="1">
      <c r="A620" s="6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94"/>
      <c r="U620" s="2"/>
      <c r="V620" s="164"/>
      <c r="W620" s="148"/>
      <c r="X620" s="164"/>
      <c r="Y620" s="164"/>
      <c r="Z620" s="164"/>
      <c r="AA620" s="165"/>
      <c r="AB620" s="195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</row>
    <row r="621" spans="1:193" s="4" customFormat="1">
      <c r="A621" s="6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94"/>
      <c r="U621" s="2"/>
      <c r="V621" s="164"/>
      <c r="W621" s="148"/>
      <c r="X621" s="164"/>
      <c r="Y621" s="164"/>
      <c r="Z621" s="164"/>
      <c r="AA621" s="165"/>
      <c r="AB621" s="195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</row>
    <row r="622" spans="1:193" s="4" customFormat="1">
      <c r="A622" s="6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94"/>
      <c r="U622" s="2"/>
      <c r="V622" s="164"/>
      <c r="W622" s="148"/>
      <c r="X622" s="164"/>
      <c r="Y622" s="164"/>
      <c r="Z622" s="164"/>
      <c r="AA622" s="165"/>
      <c r="AB622" s="195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</row>
    <row r="623" spans="1:193" s="4" customFormat="1">
      <c r="A623" s="6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94"/>
      <c r="U623" s="2"/>
      <c r="V623" s="164"/>
      <c r="W623" s="148"/>
      <c r="X623" s="164"/>
      <c r="Y623" s="164"/>
      <c r="Z623" s="164"/>
      <c r="AA623" s="165"/>
      <c r="AB623" s="195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</row>
    <row r="624" spans="1:193" s="4" customFormat="1">
      <c r="A624" s="6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94"/>
      <c r="U624" s="2"/>
      <c r="V624" s="164"/>
      <c r="W624" s="148"/>
      <c r="X624" s="164"/>
      <c r="Y624" s="164"/>
      <c r="Z624" s="164"/>
      <c r="AA624" s="165"/>
      <c r="AB624" s="195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</row>
    <row r="625" spans="1:193" s="4" customFormat="1">
      <c r="A625" s="6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94"/>
      <c r="U625" s="2"/>
      <c r="V625" s="164"/>
      <c r="W625" s="148"/>
      <c r="X625" s="164"/>
      <c r="Y625" s="164"/>
      <c r="Z625" s="164"/>
      <c r="AA625" s="165"/>
      <c r="AB625" s="195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</row>
    <row r="626" spans="1:193" s="4" customFormat="1">
      <c r="A626" s="6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94"/>
      <c r="U626" s="2"/>
      <c r="V626" s="164"/>
      <c r="W626" s="148"/>
      <c r="X626" s="164"/>
      <c r="Y626" s="164"/>
      <c r="Z626" s="164"/>
      <c r="AA626" s="165"/>
      <c r="AB626" s="195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</row>
    <row r="627" spans="1:193" s="4" customFormat="1">
      <c r="A627" s="6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94"/>
      <c r="U627" s="2"/>
      <c r="V627" s="164"/>
      <c r="W627" s="148"/>
      <c r="X627" s="164"/>
      <c r="Y627" s="164"/>
      <c r="Z627" s="164"/>
      <c r="AA627" s="165"/>
      <c r="AB627" s="195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</row>
    <row r="628" spans="1:193" s="4" customFormat="1">
      <c r="A628" s="6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94"/>
      <c r="U628" s="2"/>
      <c r="V628" s="164"/>
      <c r="W628" s="148"/>
      <c r="X628" s="164"/>
      <c r="Y628" s="164"/>
      <c r="Z628" s="164"/>
      <c r="AA628" s="165"/>
      <c r="AB628" s="195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</row>
    <row r="629" spans="1:193" s="4" customFormat="1">
      <c r="A629" s="6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94"/>
      <c r="U629" s="2"/>
      <c r="V629" s="164"/>
      <c r="W629" s="148"/>
      <c r="X629" s="164"/>
      <c r="Y629" s="164"/>
      <c r="Z629" s="164"/>
      <c r="AA629" s="165"/>
      <c r="AB629" s="195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</row>
    <row r="630" spans="1:193" s="4" customFormat="1">
      <c r="A630" s="6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94"/>
      <c r="U630" s="2"/>
      <c r="V630" s="164"/>
      <c r="W630" s="148"/>
      <c r="X630" s="164"/>
      <c r="Y630" s="164"/>
      <c r="Z630" s="164"/>
      <c r="AA630" s="165"/>
      <c r="AB630" s="195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</row>
    <row r="631" spans="1:193" s="4" customFormat="1">
      <c r="A631" s="6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94"/>
      <c r="U631" s="2"/>
      <c r="V631" s="164"/>
      <c r="W631" s="148"/>
      <c r="X631" s="164"/>
      <c r="Y631" s="164"/>
      <c r="Z631" s="164"/>
      <c r="AA631" s="165"/>
      <c r="AB631" s="195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</row>
    <row r="632" spans="1:193" s="4" customFormat="1">
      <c r="A632" s="6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94"/>
      <c r="U632" s="2"/>
      <c r="V632" s="164"/>
      <c r="W632" s="148"/>
      <c r="X632" s="164"/>
      <c r="Y632" s="164"/>
      <c r="Z632" s="164"/>
      <c r="AA632" s="165"/>
      <c r="AB632" s="195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</row>
    <row r="633" spans="1:193" s="4" customFormat="1">
      <c r="A633" s="6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94"/>
      <c r="U633" s="2"/>
      <c r="V633" s="164"/>
      <c r="W633" s="148"/>
      <c r="X633" s="164"/>
      <c r="Y633" s="164"/>
      <c r="Z633" s="164"/>
      <c r="AA633" s="165"/>
      <c r="AB633" s="195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</row>
    <row r="634" spans="1:193" s="4" customFormat="1">
      <c r="A634" s="6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94"/>
      <c r="U634" s="2"/>
      <c r="V634" s="164"/>
      <c r="W634" s="148"/>
      <c r="X634" s="164"/>
      <c r="Y634" s="164"/>
      <c r="Z634" s="164"/>
      <c r="AA634" s="165"/>
      <c r="AB634" s="195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</row>
    <row r="635" spans="1:193" s="4" customFormat="1">
      <c r="A635" s="6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94"/>
      <c r="U635" s="2"/>
      <c r="V635" s="164"/>
      <c r="W635" s="148"/>
      <c r="X635" s="164"/>
      <c r="Y635" s="164"/>
      <c r="Z635" s="164"/>
      <c r="AA635" s="165"/>
      <c r="AB635" s="195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</row>
    <row r="636" spans="1:193" s="4" customFormat="1">
      <c r="A636" s="6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94"/>
      <c r="U636" s="2"/>
      <c r="V636" s="164"/>
      <c r="W636" s="148"/>
      <c r="X636" s="164"/>
      <c r="Y636" s="164"/>
      <c r="Z636" s="164"/>
      <c r="AA636" s="165"/>
      <c r="AB636" s="195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</row>
    <row r="637" spans="1:193" s="4" customFormat="1">
      <c r="A637" s="6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94"/>
      <c r="U637" s="2"/>
      <c r="V637" s="164"/>
      <c r="W637" s="148"/>
      <c r="X637" s="164"/>
      <c r="Y637" s="164"/>
      <c r="Z637" s="164"/>
      <c r="AA637" s="165"/>
      <c r="AB637" s="195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</row>
    <row r="638" spans="1:193" s="4" customFormat="1">
      <c r="A638" s="6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94"/>
      <c r="U638" s="2"/>
      <c r="V638" s="164"/>
      <c r="W638" s="148"/>
      <c r="X638" s="164"/>
      <c r="Y638" s="164"/>
      <c r="Z638" s="164"/>
      <c r="AA638" s="165"/>
      <c r="AB638" s="195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</row>
    <row r="639" spans="1:193" s="4" customFormat="1">
      <c r="A639" s="6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94"/>
      <c r="U639" s="2"/>
      <c r="V639" s="164"/>
      <c r="W639" s="148"/>
      <c r="X639" s="164"/>
      <c r="Y639" s="164"/>
      <c r="Z639" s="164"/>
      <c r="AA639" s="165"/>
      <c r="AB639" s="195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</row>
    <row r="640" spans="1:193" s="4" customFormat="1">
      <c r="A640" s="6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94"/>
      <c r="U640" s="2"/>
      <c r="V640" s="164"/>
      <c r="W640" s="148"/>
      <c r="X640" s="164"/>
      <c r="Y640" s="164"/>
      <c r="Z640" s="164"/>
      <c r="AA640" s="165"/>
      <c r="AB640" s="195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</row>
    <row r="641" spans="1:193" s="4" customFormat="1">
      <c r="A641" s="6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94"/>
      <c r="U641" s="2"/>
      <c r="V641" s="164"/>
      <c r="W641" s="148"/>
      <c r="X641" s="164"/>
      <c r="Y641" s="164"/>
      <c r="Z641" s="164"/>
      <c r="AA641" s="165"/>
      <c r="AB641" s="195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</row>
    <row r="642" spans="1:193" s="4" customFormat="1">
      <c r="A642" s="6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94"/>
      <c r="U642" s="2"/>
      <c r="V642" s="164"/>
      <c r="W642" s="148"/>
      <c r="X642" s="164"/>
      <c r="Y642" s="164"/>
      <c r="Z642" s="164"/>
      <c r="AA642" s="165"/>
      <c r="AB642" s="195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</row>
    <row r="643" spans="1:193" s="4" customFormat="1">
      <c r="A643" s="6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94"/>
      <c r="U643" s="2"/>
      <c r="V643" s="164"/>
      <c r="W643" s="148"/>
      <c r="X643" s="164"/>
      <c r="Y643" s="164"/>
      <c r="Z643" s="164"/>
      <c r="AA643" s="165"/>
      <c r="AB643" s="195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</row>
    <row r="644" spans="1:193" s="4" customFormat="1">
      <c r="A644" s="6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94"/>
      <c r="U644" s="2"/>
      <c r="V644" s="164"/>
      <c r="W644" s="148"/>
      <c r="X644" s="164"/>
      <c r="Y644" s="164"/>
      <c r="Z644" s="164"/>
      <c r="AA644" s="165"/>
      <c r="AB644" s="195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</row>
    <row r="645" spans="1:193" s="4" customFormat="1">
      <c r="A645" s="6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94"/>
      <c r="U645" s="2"/>
      <c r="V645" s="164"/>
      <c r="W645" s="148"/>
      <c r="X645" s="164"/>
      <c r="Y645" s="164"/>
      <c r="Z645" s="164"/>
      <c r="AA645" s="165"/>
      <c r="AB645" s="195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</row>
    <row r="646" spans="1:193" s="4" customFormat="1">
      <c r="A646" s="6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94"/>
      <c r="U646" s="2"/>
      <c r="V646" s="164"/>
      <c r="W646" s="148"/>
      <c r="X646" s="164"/>
      <c r="Y646" s="164"/>
      <c r="Z646" s="164"/>
      <c r="AA646" s="165"/>
      <c r="AB646" s="195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</row>
    <row r="647" spans="1:193" s="4" customFormat="1">
      <c r="A647" s="6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94"/>
      <c r="U647" s="2"/>
      <c r="V647" s="164"/>
      <c r="W647" s="148"/>
      <c r="X647" s="164"/>
      <c r="Y647" s="164"/>
      <c r="Z647" s="164"/>
      <c r="AA647" s="165"/>
      <c r="AB647" s="195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</row>
    <row r="648" spans="1:193" s="4" customFormat="1">
      <c r="A648" s="6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94"/>
      <c r="U648" s="2"/>
      <c r="V648" s="164"/>
      <c r="W648" s="148"/>
      <c r="X648" s="164"/>
      <c r="Y648" s="164"/>
      <c r="Z648" s="164"/>
      <c r="AA648" s="165"/>
      <c r="AB648" s="195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</row>
    <row r="649" spans="1:193" s="4" customFormat="1">
      <c r="A649" s="6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94"/>
      <c r="U649" s="2"/>
      <c r="V649" s="164"/>
      <c r="W649" s="148"/>
      <c r="X649" s="164"/>
      <c r="Y649" s="164"/>
      <c r="Z649" s="164"/>
      <c r="AA649" s="165"/>
      <c r="AB649" s="195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</row>
    <row r="650" spans="1:193" s="4" customFormat="1">
      <c r="A650" s="6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94"/>
      <c r="U650" s="2"/>
      <c r="V650" s="164"/>
      <c r="W650" s="148"/>
      <c r="X650" s="164"/>
      <c r="Y650" s="164"/>
      <c r="Z650" s="164"/>
      <c r="AA650" s="165"/>
      <c r="AB650" s="195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</row>
    <row r="651" spans="1:193" s="4" customFormat="1">
      <c r="A651" s="6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94"/>
      <c r="U651" s="2"/>
      <c r="V651" s="164"/>
      <c r="W651" s="148"/>
      <c r="X651" s="164"/>
      <c r="Y651" s="164"/>
      <c r="Z651" s="164"/>
      <c r="AA651" s="165"/>
      <c r="AB651" s="195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</row>
    <row r="652" spans="1:193" s="4" customFormat="1">
      <c r="A652" s="6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94"/>
      <c r="U652" s="2"/>
      <c r="V652" s="164"/>
      <c r="W652" s="148"/>
      <c r="X652" s="164"/>
      <c r="Y652" s="164"/>
      <c r="Z652" s="164"/>
      <c r="AA652" s="165"/>
      <c r="AB652" s="195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</row>
    <row r="653" spans="1:193" s="4" customFormat="1">
      <c r="A653" s="6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94"/>
      <c r="U653" s="2"/>
      <c r="V653" s="164"/>
      <c r="W653" s="148"/>
      <c r="X653" s="164"/>
      <c r="Y653" s="164"/>
      <c r="Z653" s="164"/>
      <c r="AA653" s="165"/>
      <c r="AB653" s="195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</row>
    <row r="654" spans="1:193" s="4" customFormat="1">
      <c r="A654" s="6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94"/>
      <c r="U654" s="2"/>
      <c r="V654" s="164"/>
      <c r="W654" s="148"/>
      <c r="X654" s="164"/>
      <c r="Y654" s="164"/>
      <c r="Z654" s="164"/>
      <c r="AA654" s="165"/>
      <c r="AB654" s="195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</row>
    <row r="655" spans="1:193" s="4" customFormat="1">
      <c r="A655" s="6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94"/>
      <c r="U655" s="2"/>
      <c r="V655" s="164"/>
      <c r="W655" s="148"/>
      <c r="X655" s="164"/>
      <c r="Y655" s="164"/>
      <c r="Z655" s="164"/>
      <c r="AA655" s="165"/>
      <c r="AB655" s="195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</row>
    <row r="656" spans="1:193" s="4" customFormat="1">
      <c r="A656" s="6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94"/>
      <c r="U656" s="2"/>
      <c r="V656" s="164"/>
      <c r="W656" s="148"/>
      <c r="X656" s="164"/>
      <c r="Y656" s="164"/>
      <c r="Z656" s="164"/>
      <c r="AA656" s="165"/>
      <c r="AB656" s="195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</row>
    <row r="657" spans="1:193" s="4" customFormat="1">
      <c r="A657" s="6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94"/>
      <c r="U657" s="2"/>
      <c r="V657" s="164"/>
      <c r="W657" s="148"/>
      <c r="X657" s="164"/>
      <c r="Y657" s="164"/>
      <c r="Z657" s="164"/>
      <c r="AA657" s="165"/>
      <c r="AB657" s="195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</row>
    <row r="658" spans="1:193" s="4" customFormat="1">
      <c r="A658" s="6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94"/>
      <c r="U658" s="2"/>
      <c r="V658" s="164"/>
      <c r="W658" s="148"/>
      <c r="X658" s="164"/>
      <c r="Y658" s="164"/>
      <c r="Z658" s="164"/>
      <c r="AA658" s="165"/>
      <c r="AB658" s="195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</row>
    <row r="659" spans="1:193" s="4" customFormat="1">
      <c r="A659" s="6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94"/>
      <c r="U659" s="2"/>
      <c r="V659" s="164"/>
      <c r="W659" s="148"/>
      <c r="X659" s="164"/>
      <c r="Y659" s="164"/>
      <c r="Z659" s="164"/>
      <c r="AA659" s="165"/>
      <c r="AB659" s="195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</row>
    <row r="660" spans="1:193" s="4" customFormat="1">
      <c r="A660" s="6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94"/>
      <c r="U660" s="2"/>
      <c r="V660" s="164"/>
      <c r="W660" s="148"/>
      <c r="X660" s="164"/>
      <c r="Y660" s="164"/>
      <c r="Z660" s="164"/>
      <c r="AA660" s="165"/>
      <c r="AB660" s="195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</row>
    <row r="661" spans="1:193" s="4" customFormat="1">
      <c r="A661" s="6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94"/>
      <c r="U661" s="2"/>
      <c r="V661" s="164"/>
      <c r="W661" s="148"/>
      <c r="X661" s="164"/>
      <c r="Y661" s="164"/>
      <c r="Z661" s="164"/>
      <c r="AA661" s="165"/>
      <c r="AB661" s="195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</row>
    <row r="662" spans="1:193" s="4" customFormat="1">
      <c r="A662" s="6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94"/>
      <c r="U662" s="2"/>
      <c r="V662" s="164"/>
      <c r="W662" s="148"/>
      <c r="X662" s="164"/>
      <c r="Y662" s="164"/>
      <c r="Z662" s="164"/>
      <c r="AA662" s="165"/>
      <c r="AB662" s="195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</row>
    <row r="663" spans="1:193" s="4" customFormat="1">
      <c r="A663" s="6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94"/>
      <c r="U663" s="2"/>
      <c r="V663" s="164"/>
      <c r="W663" s="148"/>
      <c r="X663" s="164"/>
      <c r="Y663" s="164"/>
      <c r="Z663" s="164"/>
      <c r="AA663" s="165"/>
      <c r="AB663" s="195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</row>
    <row r="664" spans="1:193" s="4" customFormat="1">
      <c r="A664" s="6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94"/>
      <c r="U664" s="2"/>
      <c r="V664" s="164"/>
      <c r="W664" s="148"/>
      <c r="X664" s="164"/>
      <c r="Y664" s="164"/>
      <c r="Z664" s="164"/>
      <c r="AA664" s="165"/>
      <c r="AB664" s="195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</row>
    <row r="665" spans="1:193" s="4" customFormat="1">
      <c r="A665" s="6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94"/>
      <c r="U665" s="2"/>
      <c r="V665" s="164"/>
      <c r="W665" s="148"/>
      <c r="X665" s="164"/>
      <c r="Y665" s="164"/>
      <c r="Z665" s="164"/>
      <c r="AA665" s="165"/>
      <c r="AB665" s="195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</row>
    <row r="666" spans="1:193" s="4" customFormat="1">
      <c r="A666" s="6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94"/>
      <c r="U666" s="2"/>
      <c r="V666" s="164"/>
      <c r="W666" s="148"/>
      <c r="X666" s="164"/>
      <c r="Y666" s="164"/>
      <c r="Z666" s="164"/>
      <c r="AA666" s="165"/>
      <c r="AB666" s="195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</row>
    <row r="667" spans="1:193" s="4" customFormat="1">
      <c r="A667" s="6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94"/>
      <c r="U667" s="2"/>
      <c r="V667" s="164"/>
      <c r="W667" s="148"/>
      <c r="X667" s="164"/>
      <c r="Y667" s="164"/>
      <c r="Z667" s="164"/>
      <c r="AA667" s="165"/>
      <c r="AB667" s="195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</row>
    <row r="668" spans="1:193" s="4" customFormat="1">
      <c r="A668" s="6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94"/>
      <c r="U668" s="2"/>
      <c r="V668" s="164"/>
      <c r="W668" s="148"/>
      <c r="X668" s="164"/>
      <c r="Y668" s="164"/>
      <c r="Z668" s="164"/>
      <c r="AA668" s="165"/>
      <c r="AB668" s="195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</row>
    <row r="669" spans="1:193" s="4" customFormat="1">
      <c r="A669" s="6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94"/>
      <c r="U669" s="2"/>
      <c r="V669" s="164"/>
      <c r="W669" s="148"/>
      <c r="X669" s="164"/>
      <c r="Y669" s="164"/>
      <c r="Z669" s="164"/>
      <c r="AA669" s="165"/>
      <c r="AB669" s="195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</row>
    <row r="670" spans="1:193" s="4" customFormat="1">
      <c r="A670" s="6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94"/>
      <c r="U670" s="2"/>
      <c r="V670" s="164"/>
      <c r="W670" s="148"/>
      <c r="X670" s="164"/>
      <c r="Y670" s="164"/>
      <c r="Z670" s="164"/>
      <c r="AA670" s="165"/>
      <c r="AB670" s="195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</row>
    <row r="671" spans="1:193" s="4" customFormat="1">
      <c r="A671" s="6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94"/>
      <c r="U671" s="2"/>
      <c r="V671" s="164"/>
      <c r="W671" s="148"/>
      <c r="X671" s="164"/>
      <c r="Y671" s="164"/>
      <c r="Z671" s="164"/>
      <c r="AA671" s="165"/>
      <c r="AB671" s="195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</row>
    <row r="672" spans="1:193" s="4" customFormat="1">
      <c r="A672" s="6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94"/>
      <c r="U672" s="2"/>
      <c r="V672" s="164"/>
      <c r="W672" s="148"/>
      <c r="X672" s="164"/>
      <c r="Y672" s="164"/>
      <c r="Z672" s="164"/>
      <c r="AA672" s="165"/>
      <c r="AB672" s="195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</row>
    <row r="673" spans="1:193" s="4" customFormat="1">
      <c r="A673" s="6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94"/>
      <c r="U673" s="2"/>
      <c r="V673" s="164"/>
      <c r="W673" s="148"/>
      <c r="X673" s="164"/>
      <c r="Y673" s="164"/>
      <c r="Z673" s="164"/>
      <c r="AA673" s="165"/>
      <c r="AB673" s="195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</row>
    <row r="674" spans="1:193" s="4" customFormat="1">
      <c r="A674" s="6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94"/>
      <c r="U674" s="2"/>
      <c r="V674" s="164"/>
      <c r="W674" s="148"/>
      <c r="X674" s="164"/>
      <c r="Y674" s="164"/>
      <c r="Z674" s="164"/>
      <c r="AA674" s="165"/>
      <c r="AB674" s="195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</row>
    <row r="675" spans="1:193" s="4" customFormat="1">
      <c r="A675" s="6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94"/>
      <c r="U675" s="2"/>
      <c r="V675" s="164"/>
      <c r="W675" s="148"/>
      <c r="X675" s="164"/>
      <c r="Y675" s="164"/>
      <c r="Z675" s="164"/>
      <c r="AA675" s="165"/>
      <c r="AB675" s="195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</row>
    <row r="676" spans="1:193" s="4" customFormat="1">
      <c r="A676" s="6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94"/>
      <c r="U676" s="2"/>
      <c r="V676" s="164"/>
      <c r="W676" s="148"/>
      <c r="X676" s="164"/>
      <c r="Y676" s="164"/>
      <c r="Z676" s="164"/>
      <c r="AA676" s="165"/>
      <c r="AB676" s="195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</row>
    <row r="677" spans="1:193" s="4" customFormat="1">
      <c r="A677" s="6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94"/>
      <c r="U677" s="2"/>
      <c r="V677" s="164"/>
      <c r="W677" s="148"/>
      <c r="X677" s="164"/>
      <c r="Y677" s="164"/>
      <c r="Z677" s="164"/>
      <c r="AA677" s="165"/>
      <c r="AB677" s="195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</row>
    <row r="678" spans="1:193" s="4" customFormat="1">
      <c r="A678" s="6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94"/>
      <c r="U678" s="2"/>
      <c r="V678" s="164"/>
      <c r="W678" s="148"/>
      <c r="X678" s="164"/>
      <c r="Y678" s="164"/>
      <c r="Z678" s="164"/>
      <c r="AA678" s="165"/>
      <c r="AB678" s="195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</row>
    <row r="679" spans="1:193" s="4" customFormat="1">
      <c r="A679" s="6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94"/>
      <c r="U679" s="2"/>
      <c r="V679" s="164"/>
      <c r="W679" s="148"/>
      <c r="X679" s="164"/>
      <c r="Y679" s="164"/>
      <c r="Z679" s="164"/>
      <c r="AA679" s="165"/>
      <c r="AB679" s="195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</row>
    <row r="680" spans="1:193" s="4" customFormat="1">
      <c r="A680" s="6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94"/>
      <c r="U680" s="2"/>
      <c r="V680" s="164"/>
      <c r="W680" s="148"/>
      <c r="X680" s="164"/>
      <c r="Y680" s="164"/>
      <c r="Z680" s="164"/>
      <c r="AA680" s="165"/>
      <c r="AB680" s="195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</row>
    <row r="681" spans="1:193" s="4" customFormat="1">
      <c r="A681" s="6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94"/>
      <c r="U681" s="2"/>
      <c r="V681" s="164"/>
      <c r="W681" s="148"/>
      <c r="X681" s="164"/>
      <c r="Y681" s="164"/>
      <c r="Z681" s="164"/>
      <c r="AA681" s="165"/>
      <c r="AB681" s="195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</row>
    <row r="682" spans="1:193" s="4" customFormat="1">
      <c r="A682" s="6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94"/>
      <c r="U682" s="2"/>
      <c r="V682" s="164"/>
      <c r="W682" s="148"/>
      <c r="X682" s="164"/>
      <c r="Y682" s="164"/>
      <c r="Z682" s="164"/>
      <c r="AA682" s="165"/>
      <c r="AB682" s="195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</row>
    <row r="683" spans="1:193" s="4" customFormat="1">
      <c r="A683" s="6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94"/>
      <c r="U683" s="2"/>
      <c r="V683" s="164"/>
      <c r="W683" s="148"/>
      <c r="X683" s="164"/>
      <c r="Y683" s="164"/>
      <c r="Z683" s="164"/>
      <c r="AA683" s="165"/>
      <c r="AB683" s="195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</row>
    <row r="684" spans="1:193" s="4" customFormat="1">
      <c r="A684" s="6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94"/>
      <c r="U684" s="2"/>
      <c r="V684" s="164"/>
      <c r="W684" s="148"/>
      <c r="X684" s="164"/>
      <c r="Y684" s="164"/>
      <c r="Z684" s="164"/>
      <c r="AA684" s="165"/>
      <c r="AB684" s="195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</row>
    <row r="685" spans="1:193" s="4" customFormat="1">
      <c r="A685" s="6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94"/>
      <c r="U685" s="2"/>
      <c r="V685" s="164"/>
      <c r="W685" s="148"/>
      <c r="X685" s="164"/>
      <c r="Y685" s="164"/>
      <c r="Z685" s="164"/>
      <c r="AA685" s="165"/>
      <c r="AB685" s="195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</row>
    <row r="686" spans="1:193" s="4" customFormat="1">
      <c r="A686" s="6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94"/>
      <c r="U686" s="2"/>
      <c r="V686" s="164"/>
      <c r="W686" s="148"/>
      <c r="X686" s="164"/>
      <c r="Y686" s="164"/>
      <c r="Z686" s="164"/>
      <c r="AA686" s="165"/>
      <c r="AB686" s="195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</row>
    <row r="687" spans="1:193" s="4" customFormat="1">
      <c r="A687" s="6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94"/>
      <c r="U687" s="2"/>
      <c r="V687" s="164"/>
      <c r="W687" s="148"/>
      <c r="X687" s="164"/>
      <c r="Y687" s="164"/>
      <c r="Z687" s="164"/>
      <c r="AA687" s="165"/>
      <c r="AB687" s="195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</row>
    <row r="688" spans="1:193" s="4" customFormat="1">
      <c r="A688" s="6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94"/>
      <c r="U688" s="2"/>
      <c r="V688" s="164"/>
      <c r="W688" s="148"/>
      <c r="X688" s="164"/>
      <c r="Y688" s="164"/>
      <c r="Z688" s="164"/>
      <c r="AA688" s="165"/>
      <c r="AB688" s="195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</row>
    <row r="689" spans="1:193" s="4" customFormat="1">
      <c r="A689" s="6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94"/>
      <c r="U689" s="2"/>
      <c r="V689" s="164"/>
      <c r="W689" s="148"/>
      <c r="X689" s="164"/>
      <c r="Y689" s="164"/>
      <c r="Z689" s="164"/>
      <c r="AA689" s="165"/>
      <c r="AB689" s="195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</row>
    <row r="690" spans="1:193" s="4" customFormat="1">
      <c r="A690" s="6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94"/>
      <c r="U690" s="2"/>
      <c r="V690" s="164"/>
      <c r="W690" s="148"/>
      <c r="X690" s="164"/>
      <c r="Y690" s="164"/>
      <c r="Z690" s="164"/>
      <c r="AA690" s="165"/>
      <c r="AB690" s="195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</row>
    <row r="691" spans="1:193" s="4" customFormat="1">
      <c r="A691" s="6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94"/>
      <c r="U691" s="2"/>
      <c r="V691" s="164"/>
      <c r="W691" s="148"/>
      <c r="X691" s="164"/>
      <c r="Y691" s="164"/>
      <c r="Z691" s="164"/>
      <c r="AA691" s="165"/>
      <c r="AB691" s="195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</row>
    <row r="692" spans="1:193" s="4" customFormat="1">
      <c r="A692" s="6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94"/>
      <c r="U692" s="2"/>
      <c r="V692" s="164"/>
      <c r="W692" s="148"/>
      <c r="X692" s="164"/>
      <c r="Y692" s="164"/>
      <c r="Z692" s="164"/>
      <c r="AA692" s="165"/>
      <c r="AB692" s="195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</row>
    <row r="693" spans="1:193" s="4" customFormat="1">
      <c r="A693" s="6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94"/>
      <c r="U693" s="2"/>
      <c r="V693" s="164"/>
      <c r="W693" s="148"/>
      <c r="X693" s="164"/>
      <c r="Y693" s="164"/>
      <c r="Z693" s="164"/>
      <c r="AA693" s="165"/>
      <c r="AB693" s="195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</row>
    <row r="694" spans="1:193" s="4" customFormat="1">
      <c r="A694" s="6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94"/>
      <c r="U694" s="2"/>
      <c r="V694" s="164"/>
      <c r="W694" s="148"/>
      <c r="X694" s="164"/>
      <c r="Y694" s="164"/>
      <c r="Z694" s="164"/>
      <c r="AA694" s="165"/>
      <c r="AB694" s="195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</row>
    <row r="695" spans="1:193" s="4" customFormat="1">
      <c r="A695" s="6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94"/>
      <c r="U695" s="2"/>
      <c r="V695" s="164"/>
      <c r="W695" s="148"/>
      <c r="X695" s="164"/>
      <c r="Y695" s="164"/>
      <c r="Z695" s="164"/>
      <c r="AA695" s="165"/>
      <c r="AB695" s="195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</row>
    <row r="696" spans="1:193" s="4" customFormat="1">
      <c r="A696" s="6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94"/>
      <c r="U696" s="2"/>
      <c r="V696" s="164"/>
      <c r="W696" s="148"/>
      <c r="X696" s="164"/>
      <c r="Y696" s="164"/>
      <c r="Z696" s="164"/>
      <c r="AA696" s="165"/>
      <c r="AB696" s="195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</row>
    <row r="697" spans="1:193" s="4" customFormat="1">
      <c r="A697" s="6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94"/>
      <c r="U697" s="2"/>
      <c r="V697" s="164"/>
      <c r="W697" s="148"/>
      <c r="X697" s="164"/>
      <c r="Y697" s="164"/>
      <c r="Z697" s="164"/>
      <c r="AA697" s="165"/>
      <c r="AB697" s="195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</row>
    <row r="698" spans="1:193" s="4" customFormat="1">
      <c r="A698" s="6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94"/>
      <c r="U698" s="2"/>
      <c r="V698" s="164"/>
      <c r="W698" s="148"/>
      <c r="X698" s="164"/>
      <c r="Y698" s="164"/>
      <c r="Z698" s="164"/>
      <c r="AA698" s="165"/>
      <c r="AB698" s="195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</row>
    <row r="699" spans="1:193" s="4" customFormat="1">
      <c r="A699" s="6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94"/>
      <c r="U699" s="2"/>
      <c r="V699" s="164"/>
      <c r="W699" s="148"/>
      <c r="X699" s="164"/>
      <c r="Y699" s="164"/>
      <c r="Z699" s="164"/>
      <c r="AA699" s="165"/>
      <c r="AB699" s="195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</row>
    <row r="700" spans="1:193" s="4" customFormat="1">
      <c r="A700" s="6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94"/>
      <c r="U700" s="2"/>
      <c r="V700" s="164"/>
      <c r="W700" s="148"/>
      <c r="X700" s="164"/>
      <c r="Y700" s="164"/>
      <c r="Z700" s="164"/>
      <c r="AA700" s="165"/>
      <c r="AB700" s="195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</row>
    <row r="701" spans="1:193" s="4" customFormat="1">
      <c r="A701" s="6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94"/>
      <c r="U701" s="2"/>
      <c r="V701" s="164"/>
      <c r="W701" s="148"/>
      <c r="X701" s="164"/>
      <c r="Y701" s="164"/>
      <c r="Z701" s="164"/>
      <c r="AA701" s="165"/>
      <c r="AB701" s="195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</row>
    <row r="702" spans="1:193" s="4" customFormat="1">
      <c r="A702" s="6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94"/>
      <c r="U702" s="2"/>
      <c r="V702" s="164"/>
      <c r="W702" s="148"/>
      <c r="X702" s="164"/>
      <c r="Y702" s="164"/>
      <c r="Z702" s="164"/>
      <c r="AA702" s="165"/>
      <c r="AB702" s="195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</row>
    <row r="703" spans="1:193" s="4" customFormat="1">
      <c r="A703" s="6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94"/>
      <c r="U703" s="2"/>
      <c r="V703" s="164"/>
      <c r="W703" s="148"/>
      <c r="X703" s="164"/>
      <c r="Y703" s="164"/>
      <c r="Z703" s="164"/>
      <c r="AA703" s="165"/>
      <c r="AB703" s="195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</row>
    <row r="704" spans="1:193" s="4" customFormat="1">
      <c r="A704" s="6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94"/>
      <c r="U704" s="2"/>
      <c r="V704" s="164"/>
      <c r="W704" s="148"/>
      <c r="X704" s="164"/>
      <c r="Y704" s="164"/>
      <c r="Z704" s="164"/>
      <c r="AA704" s="165"/>
      <c r="AB704" s="195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</row>
    <row r="705" spans="1:193" s="4" customFormat="1">
      <c r="A705" s="6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94"/>
      <c r="U705" s="2"/>
      <c r="V705" s="164"/>
      <c r="W705" s="148"/>
      <c r="X705" s="164"/>
      <c r="Y705" s="164"/>
      <c r="Z705" s="164"/>
      <c r="AA705" s="165"/>
      <c r="AB705" s="195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</row>
    <row r="706" spans="1:193" s="4" customFormat="1">
      <c r="A706" s="6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94"/>
      <c r="U706" s="2"/>
      <c r="V706" s="164"/>
      <c r="W706" s="148"/>
      <c r="X706" s="164"/>
      <c r="Y706" s="164"/>
      <c r="Z706" s="164"/>
      <c r="AA706" s="165"/>
      <c r="AB706" s="195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</row>
    <row r="707" spans="1:193" s="4" customFormat="1">
      <c r="A707" s="6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94"/>
      <c r="U707" s="2"/>
      <c r="V707" s="164"/>
      <c r="W707" s="148"/>
      <c r="X707" s="164"/>
      <c r="Y707" s="164"/>
      <c r="Z707" s="164"/>
      <c r="AA707" s="165"/>
      <c r="AB707" s="195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</row>
    <row r="708" spans="1:193" s="4" customFormat="1">
      <c r="A708" s="6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94"/>
      <c r="U708" s="2"/>
      <c r="V708" s="164"/>
      <c r="W708" s="148"/>
      <c r="X708" s="164"/>
      <c r="Y708" s="164"/>
      <c r="Z708" s="164"/>
      <c r="AA708" s="165"/>
      <c r="AB708" s="195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</row>
    <row r="709" spans="1:193" s="4" customFormat="1">
      <c r="A709" s="6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94"/>
      <c r="U709" s="2"/>
      <c r="V709" s="164"/>
      <c r="W709" s="148"/>
      <c r="X709" s="164"/>
      <c r="Y709" s="164"/>
      <c r="Z709" s="164"/>
      <c r="AA709" s="165"/>
      <c r="AB709" s="195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</row>
    <row r="710" spans="1:193" s="4" customFormat="1">
      <c r="A710" s="6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94"/>
      <c r="U710" s="2"/>
      <c r="V710" s="164"/>
      <c r="W710" s="148"/>
      <c r="X710" s="164"/>
      <c r="Y710" s="164"/>
      <c r="Z710" s="164"/>
      <c r="AA710" s="165"/>
      <c r="AB710" s="195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</row>
    <row r="711" spans="1:193" s="4" customFormat="1">
      <c r="A711" s="6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94"/>
      <c r="U711" s="2"/>
      <c r="V711" s="164"/>
      <c r="W711" s="148"/>
      <c r="X711" s="164"/>
      <c r="Y711" s="164"/>
      <c r="Z711" s="164"/>
      <c r="AA711" s="165"/>
      <c r="AB711" s="195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</row>
    <row r="712" spans="1:193" s="4" customFormat="1">
      <c r="A712" s="6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94"/>
      <c r="U712" s="2"/>
      <c r="V712" s="164"/>
      <c r="W712" s="148"/>
      <c r="X712" s="164"/>
      <c r="Y712" s="164"/>
      <c r="Z712" s="164"/>
      <c r="AA712" s="165"/>
      <c r="AB712" s="195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</row>
    <row r="713" spans="1:193" s="4" customFormat="1">
      <c r="A713" s="6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94"/>
      <c r="U713" s="2"/>
      <c r="V713" s="164"/>
      <c r="W713" s="148"/>
      <c r="X713" s="164"/>
      <c r="Y713" s="164"/>
      <c r="Z713" s="164"/>
      <c r="AA713" s="165"/>
      <c r="AB713" s="195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</row>
    <row r="714" spans="1:193" s="4" customFormat="1">
      <c r="A714" s="6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94"/>
      <c r="U714" s="2"/>
      <c r="V714" s="164"/>
      <c r="W714" s="148"/>
      <c r="X714" s="164"/>
      <c r="Y714" s="164"/>
      <c r="Z714" s="164"/>
      <c r="AA714" s="165"/>
      <c r="AB714" s="195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</row>
    <row r="715" spans="1:193" s="4" customFormat="1">
      <c r="A715" s="6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94"/>
      <c r="U715" s="2"/>
      <c r="V715" s="164"/>
      <c r="W715" s="148"/>
      <c r="X715" s="164"/>
      <c r="Y715" s="164"/>
      <c r="Z715" s="164"/>
      <c r="AA715" s="165"/>
      <c r="AB715" s="195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</row>
    <row r="716" spans="1:193" s="4" customFormat="1">
      <c r="A716" s="6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94"/>
      <c r="U716" s="2"/>
      <c r="V716" s="164"/>
      <c r="W716" s="148"/>
      <c r="X716" s="164"/>
      <c r="Y716" s="164"/>
      <c r="Z716" s="164"/>
      <c r="AA716" s="165"/>
      <c r="AB716" s="195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</row>
    <row r="717" spans="1:193" s="4" customFormat="1">
      <c r="A717" s="6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94"/>
      <c r="U717" s="2"/>
      <c r="V717" s="164"/>
      <c r="W717" s="148"/>
      <c r="X717" s="164"/>
      <c r="Y717" s="164"/>
      <c r="Z717" s="164"/>
      <c r="AA717" s="165"/>
      <c r="AB717" s="195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</row>
    <row r="718" spans="1:193" s="4" customFormat="1">
      <c r="A718" s="6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94"/>
      <c r="U718" s="2"/>
      <c r="V718" s="164"/>
      <c r="W718" s="148"/>
      <c r="X718" s="164"/>
      <c r="Y718" s="164"/>
      <c r="Z718" s="164"/>
      <c r="AA718" s="165"/>
      <c r="AB718" s="195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</row>
    <row r="719" spans="1:193" s="4" customFormat="1">
      <c r="A719" s="6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94"/>
      <c r="U719" s="2"/>
      <c r="V719" s="164"/>
      <c r="W719" s="148"/>
      <c r="X719" s="164"/>
      <c r="Y719" s="164"/>
      <c r="Z719" s="164"/>
      <c r="AA719" s="165"/>
      <c r="AB719" s="195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</row>
    <row r="720" spans="1:193" s="4" customFormat="1">
      <c r="A720" s="6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94"/>
      <c r="U720" s="2"/>
      <c r="V720" s="164"/>
      <c r="W720" s="148"/>
      <c r="X720" s="164"/>
      <c r="Y720" s="164"/>
      <c r="Z720" s="164"/>
      <c r="AA720" s="165"/>
      <c r="AB720" s="195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</row>
    <row r="721" spans="1:193" s="4" customFormat="1">
      <c r="A721" s="6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94"/>
      <c r="U721" s="2"/>
      <c r="V721" s="164"/>
      <c r="W721" s="148"/>
      <c r="X721" s="164"/>
      <c r="Y721" s="164"/>
      <c r="Z721" s="164"/>
      <c r="AA721" s="165"/>
      <c r="AB721" s="195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</row>
    <row r="722" spans="1:193" s="4" customFormat="1">
      <c r="A722" s="6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94"/>
      <c r="U722" s="2"/>
      <c r="V722" s="164"/>
      <c r="W722" s="148"/>
      <c r="X722" s="164"/>
      <c r="Y722" s="164"/>
      <c r="Z722" s="164"/>
      <c r="AA722" s="165"/>
      <c r="AB722" s="195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</row>
    <row r="723" spans="1:193" s="4" customFormat="1">
      <c r="A723" s="6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94"/>
      <c r="U723" s="2"/>
      <c r="V723" s="164"/>
      <c r="W723" s="148"/>
      <c r="X723" s="164"/>
      <c r="Y723" s="164"/>
      <c r="Z723" s="164"/>
      <c r="AA723" s="165"/>
      <c r="AB723" s="195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</row>
    <row r="724" spans="1:193" s="4" customFormat="1">
      <c r="A724" s="6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94"/>
      <c r="U724" s="2"/>
      <c r="V724" s="164"/>
      <c r="W724" s="148"/>
      <c r="X724" s="164"/>
      <c r="Y724" s="164"/>
      <c r="Z724" s="164"/>
      <c r="AA724" s="165"/>
      <c r="AB724" s="195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</row>
    <row r="725" spans="1:193" s="4" customFormat="1">
      <c r="A725" s="6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94"/>
      <c r="U725" s="2"/>
      <c r="V725" s="164"/>
      <c r="W725" s="148"/>
      <c r="X725" s="164"/>
      <c r="Y725" s="164"/>
      <c r="Z725" s="164"/>
      <c r="AA725" s="165"/>
      <c r="AB725" s="195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</row>
    <row r="726" spans="1:193" s="4" customFormat="1">
      <c r="A726" s="6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94"/>
      <c r="U726" s="2"/>
      <c r="V726" s="164"/>
      <c r="W726" s="148"/>
      <c r="X726" s="164"/>
      <c r="Y726" s="164"/>
      <c r="Z726" s="164"/>
      <c r="AA726" s="165"/>
      <c r="AB726" s="195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</row>
    <row r="727" spans="1:193" s="4" customFormat="1">
      <c r="A727" s="6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94"/>
      <c r="U727" s="2"/>
      <c r="V727" s="164"/>
      <c r="W727" s="148"/>
      <c r="X727" s="164"/>
      <c r="Y727" s="164"/>
      <c r="Z727" s="164"/>
      <c r="AA727" s="165"/>
      <c r="AB727" s="195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</row>
    <row r="728" spans="1:193" s="4" customFormat="1">
      <c r="A728" s="6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94"/>
      <c r="U728" s="2"/>
      <c r="V728" s="164"/>
      <c r="W728" s="148"/>
      <c r="X728" s="164"/>
      <c r="Y728" s="164"/>
      <c r="Z728" s="164"/>
      <c r="AA728" s="165"/>
      <c r="AB728" s="195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</row>
    <row r="729" spans="1:193" s="4" customFormat="1">
      <c r="A729" s="6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94"/>
      <c r="U729" s="2"/>
      <c r="V729" s="164"/>
      <c r="W729" s="148"/>
      <c r="X729" s="164"/>
      <c r="Y729" s="164"/>
      <c r="Z729" s="164"/>
      <c r="AA729" s="165"/>
      <c r="AB729" s="195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</row>
    <row r="730" spans="1:193" s="4" customFormat="1">
      <c r="A730" s="6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94"/>
      <c r="U730" s="2"/>
      <c r="V730" s="164"/>
      <c r="W730" s="148"/>
      <c r="X730" s="164"/>
      <c r="Y730" s="164"/>
      <c r="Z730" s="164"/>
      <c r="AA730" s="165"/>
      <c r="AB730" s="195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</row>
    <row r="731" spans="1:193" s="4" customFormat="1">
      <c r="A731" s="6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94"/>
      <c r="U731" s="2"/>
      <c r="V731" s="164"/>
      <c r="W731" s="148"/>
      <c r="X731" s="164"/>
      <c r="Y731" s="164"/>
      <c r="Z731" s="164"/>
      <c r="AA731" s="165"/>
      <c r="AB731" s="195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</row>
    <row r="732" spans="1:193" s="4" customFormat="1">
      <c r="A732" s="6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94"/>
      <c r="U732" s="2"/>
      <c r="V732" s="164"/>
      <c r="W732" s="148"/>
      <c r="X732" s="164"/>
      <c r="Y732" s="164"/>
      <c r="Z732" s="164"/>
      <c r="AA732" s="165"/>
      <c r="AB732" s="195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</row>
    <row r="733" spans="1:193" s="4" customFormat="1">
      <c r="A733" s="6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94"/>
      <c r="U733" s="2"/>
      <c r="V733" s="164"/>
      <c r="W733" s="148"/>
      <c r="X733" s="164"/>
      <c r="Y733" s="164"/>
      <c r="Z733" s="164"/>
      <c r="AA733" s="165"/>
      <c r="AB733" s="195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</row>
    <row r="734" spans="1:193" s="4" customFormat="1">
      <c r="A734" s="6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94"/>
      <c r="U734" s="2"/>
      <c r="V734" s="164"/>
      <c r="W734" s="148"/>
      <c r="X734" s="164"/>
      <c r="Y734" s="164"/>
      <c r="Z734" s="164"/>
      <c r="AA734" s="165"/>
      <c r="AB734" s="195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</row>
    <row r="735" spans="1:193" s="4" customFormat="1">
      <c r="A735" s="6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94"/>
      <c r="U735" s="2"/>
      <c r="V735" s="164"/>
      <c r="W735" s="148"/>
      <c r="X735" s="164"/>
      <c r="Y735" s="164"/>
      <c r="Z735" s="164"/>
      <c r="AA735" s="165"/>
      <c r="AB735" s="195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</row>
    <row r="736" spans="1:193" s="4" customFormat="1">
      <c r="A736" s="6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94"/>
      <c r="U736" s="2"/>
      <c r="V736" s="164"/>
      <c r="W736" s="148"/>
      <c r="X736" s="164"/>
      <c r="Y736" s="164"/>
      <c r="Z736" s="164"/>
      <c r="AA736" s="165"/>
      <c r="AB736" s="195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</row>
    <row r="737" spans="1:193" s="4" customFormat="1">
      <c r="A737" s="6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94"/>
      <c r="U737" s="2"/>
      <c r="V737" s="164"/>
      <c r="W737" s="148"/>
      <c r="X737" s="164"/>
      <c r="Y737" s="164"/>
      <c r="Z737" s="164"/>
      <c r="AA737" s="165"/>
      <c r="AB737" s="195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</row>
    <row r="738" spans="1:193" s="4" customFormat="1">
      <c r="A738" s="6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94"/>
      <c r="U738" s="2"/>
      <c r="V738" s="164"/>
      <c r="W738" s="148"/>
      <c r="X738" s="164"/>
      <c r="Y738" s="164"/>
      <c r="Z738" s="164"/>
      <c r="AA738" s="165"/>
      <c r="AB738" s="195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</row>
    <row r="739" spans="1:193" s="4" customFormat="1">
      <c r="A739" s="6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94"/>
      <c r="U739" s="2"/>
      <c r="V739" s="164"/>
      <c r="W739" s="148"/>
      <c r="X739" s="164"/>
      <c r="Y739" s="164"/>
      <c r="Z739" s="164"/>
      <c r="AA739" s="165"/>
      <c r="AB739" s="195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</row>
    <row r="740" spans="1:193" s="4" customFormat="1">
      <c r="A740" s="6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94"/>
      <c r="U740" s="2"/>
      <c r="V740" s="164"/>
      <c r="W740" s="148"/>
      <c r="X740" s="164"/>
      <c r="Y740" s="164"/>
      <c r="Z740" s="164"/>
      <c r="AA740" s="165"/>
      <c r="AB740" s="195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</row>
    <row r="741" spans="1:193" s="4" customFormat="1">
      <c r="A741" s="6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94"/>
      <c r="U741" s="2"/>
      <c r="V741" s="164"/>
      <c r="W741" s="148"/>
      <c r="X741" s="164"/>
      <c r="Y741" s="164"/>
      <c r="Z741" s="164"/>
      <c r="AA741" s="165"/>
      <c r="AB741" s="195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</row>
    <row r="742" spans="1:193" s="4" customFormat="1">
      <c r="A742" s="6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94"/>
      <c r="U742" s="2"/>
      <c r="V742" s="164"/>
      <c r="W742" s="148"/>
      <c r="X742" s="164"/>
      <c r="Y742" s="164"/>
      <c r="Z742" s="164"/>
      <c r="AA742" s="165"/>
      <c r="AB742" s="195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</row>
    <row r="743" spans="1:193" s="4" customFormat="1">
      <c r="A743" s="6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94"/>
      <c r="U743" s="2"/>
      <c r="V743" s="164"/>
      <c r="W743" s="148"/>
      <c r="X743" s="164"/>
      <c r="Y743" s="164"/>
      <c r="Z743" s="164"/>
      <c r="AA743" s="165"/>
      <c r="AB743" s="195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</row>
    <row r="744" spans="1:193" s="4" customFormat="1">
      <c r="A744" s="6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94"/>
      <c r="U744" s="2"/>
      <c r="V744" s="164"/>
      <c r="W744" s="148"/>
      <c r="X744" s="164"/>
      <c r="Y744" s="164"/>
      <c r="Z744" s="164"/>
      <c r="AA744" s="165"/>
      <c r="AB744" s="195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</row>
    <row r="745" spans="1:193" s="4" customFormat="1">
      <c r="A745" s="6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94"/>
      <c r="U745" s="2"/>
      <c r="V745" s="164"/>
      <c r="W745" s="148"/>
      <c r="X745" s="164"/>
      <c r="Y745" s="164"/>
      <c r="Z745" s="164"/>
      <c r="AA745" s="165"/>
      <c r="AB745" s="195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</row>
    <row r="746" spans="1:193" s="4" customFormat="1">
      <c r="A746" s="6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94"/>
      <c r="U746" s="2"/>
      <c r="V746" s="164"/>
      <c r="W746" s="148"/>
      <c r="X746" s="164"/>
      <c r="Y746" s="164"/>
      <c r="Z746" s="164"/>
      <c r="AA746" s="165"/>
      <c r="AB746" s="195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</row>
    <row r="747" spans="1:193" s="4" customFormat="1">
      <c r="A747" s="6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94"/>
      <c r="U747" s="2"/>
      <c r="V747" s="164"/>
      <c r="W747" s="148"/>
      <c r="X747" s="164"/>
      <c r="Y747" s="164"/>
      <c r="Z747" s="164"/>
      <c r="AA747" s="165"/>
      <c r="AB747" s="195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</row>
    <row r="748" spans="1:193" s="4" customFormat="1">
      <c r="A748" s="6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94"/>
      <c r="U748" s="2"/>
      <c r="V748" s="164"/>
      <c r="W748" s="148"/>
      <c r="X748" s="164"/>
      <c r="Y748" s="164"/>
      <c r="Z748" s="164"/>
      <c r="AA748" s="165"/>
      <c r="AB748" s="195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</row>
    <row r="749" spans="1:193" s="4" customFormat="1">
      <c r="A749" s="6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94"/>
      <c r="U749" s="2"/>
      <c r="V749" s="164"/>
      <c r="W749" s="148"/>
      <c r="X749" s="164"/>
      <c r="Y749" s="164"/>
      <c r="Z749" s="164"/>
      <c r="AA749" s="165"/>
      <c r="AB749" s="195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</row>
    <row r="750" spans="1:193" s="4" customFormat="1">
      <c r="A750" s="6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94"/>
      <c r="U750" s="2"/>
      <c r="V750" s="164"/>
      <c r="W750" s="148"/>
      <c r="X750" s="164"/>
      <c r="Y750" s="164"/>
      <c r="Z750" s="164"/>
      <c r="AA750" s="165"/>
      <c r="AB750" s="195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</row>
    <row r="751" spans="1:193" s="4" customFormat="1">
      <c r="A751" s="6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94"/>
      <c r="U751" s="2"/>
      <c r="V751" s="164"/>
      <c r="W751" s="148"/>
      <c r="X751" s="164"/>
      <c r="Y751" s="164"/>
      <c r="Z751" s="164"/>
      <c r="AA751" s="165"/>
      <c r="AB751" s="195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</row>
    <row r="752" spans="1:193" s="4" customFormat="1">
      <c r="A752" s="6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94"/>
      <c r="U752" s="2"/>
      <c r="V752" s="164"/>
      <c r="W752" s="148"/>
      <c r="X752" s="164"/>
      <c r="Y752" s="164"/>
      <c r="Z752" s="164"/>
      <c r="AA752" s="165"/>
      <c r="AB752" s="195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</row>
    <row r="753" spans="1:193" s="4" customFormat="1">
      <c r="A753" s="6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94"/>
      <c r="U753" s="2"/>
      <c r="V753" s="164"/>
      <c r="W753" s="148"/>
      <c r="X753" s="164"/>
      <c r="Y753" s="164"/>
      <c r="Z753" s="164"/>
      <c r="AA753" s="165"/>
      <c r="AB753" s="195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</row>
    <row r="754" spans="1:193" s="4" customFormat="1">
      <c r="A754" s="6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94"/>
      <c r="U754" s="2"/>
      <c r="V754" s="164"/>
      <c r="W754" s="148"/>
      <c r="X754" s="164"/>
      <c r="Y754" s="164"/>
      <c r="Z754" s="164"/>
      <c r="AA754" s="165"/>
      <c r="AB754" s="195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</row>
    <row r="755" spans="1:193" s="4" customFormat="1">
      <c r="A755" s="6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94"/>
      <c r="U755" s="2"/>
      <c r="V755" s="164"/>
      <c r="W755" s="148"/>
      <c r="X755" s="164"/>
      <c r="Y755" s="164"/>
      <c r="Z755" s="164"/>
      <c r="AA755" s="165"/>
      <c r="AB755" s="195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</row>
    <row r="756" spans="1:193" s="4" customFormat="1">
      <c r="A756" s="6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94"/>
      <c r="U756" s="2"/>
      <c r="V756" s="164"/>
      <c r="W756" s="148"/>
      <c r="X756" s="164"/>
      <c r="Y756" s="164"/>
      <c r="Z756" s="164"/>
      <c r="AA756" s="165"/>
      <c r="AB756" s="195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</row>
    <row r="757" spans="1:193" s="4" customFormat="1">
      <c r="A757" s="6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94"/>
      <c r="U757" s="2"/>
      <c r="V757" s="164"/>
      <c r="W757" s="148"/>
      <c r="X757" s="164"/>
      <c r="Y757" s="164"/>
      <c r="Z757" s="164"/>
      <c r="AA757" s="165"/>
      <c r="AB757" s="195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</row>
    <row r="758" spans="1:193" s="4" customFormat="1">
      <c r="A758" s="6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94"/>
      <c r="U758" s="2"/>
      <c r="V758" s="164"/>
      <c r="W758" s="148"/>
      <c r="X758" s="164"/>
      <c r="Y758" s="164"/>
      <c r="Z758" s="164"/>
      <c r="AA758" s="165"/>
      <c r="AB758" s="195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</row>
    <row r="759" spans="1:193" s="4" customFormat="1">
      <c r="A759" s="6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94"/>
      <c r="U759" s="2"/>
      <c r="V759" s="164"/>
      <c r="W759" s="148"/>
      <c r="X759" s="164"/>
      <c r="Y759" s="164"/>
      <c r="Z759" s="164"/>
      <c r="AA759" s="165"/>
      <c r="AB759" s="195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</row>
    <row r="760" spans="1:193" s="4" customFormat="1">
      <c r="A760" s="6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94"/>
      <c r="U760" s="2"/>
      <c r="V760" s="164"/>
      <c r="W760" s="148"/>
      <c r="X760" s="164"/>
      <c r="Y760" s="164"/>
      <c r="Z760" s="164"/>
      <c r="AA760" s="165"/>
      <c r="AB760" s="195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</row>
    <row r="761" spans="1:193" s="4" customFormat="1">
      <c r="A761" s="6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94"/>
      <c r="U761" s="2"/>
      <c r="V761" s="164"/>
      <c r="W761" s="148"/>
      <c r="X761" s="164"/>
      <c r="Y761" s="164"/>
      <c r="Z761" s="164"/>
      <c r="AA761" s="165"/>
      <c r="AB761" s="195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</row>
    <row r="762" spans="1:193" s="4" customFormat="1">
      <c r="A762" s="6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94"/>
      <c r="U762" s="2"/>
      <c r="V762" s="164"/>
      <c r="W762" s="148"/>
      <c r="X762" s="164"/>
      <c r="Y762" s="164"/>
      <c r="Z762" s="164"/>
      <c r="AA762" s="165"/>
      <c r="AB762" s="195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</row>
    <row r="763" spans="1:193" s="4" customFormat="1">
      <c r="A763" s="6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94"/>
      <c r="U763" s="2"/>
      <c r="V763" s="164"/>
      <c r="W763" s="148"/>
      <c r="X763" s="164"/>
      <c r="Y763" s="164"/>
      <c r="Z763" s="164"/>
      <c r="AA763" s="165"/>
      <c r="AB763" s="195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</row>
    <row r="764" spans="1:193" s="4" customFormat="1">
      <c r="A764" s="6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94"/>
      <c r="U764" s="2"/>
      <c r="V764" s="164"/>
      <c r="W764" s="148"/>
      <c r="X764" s="164"/>
      <c r="Y764" s="164"/>
      <c r="Z764" s="164"/>
      <c r="AA764" s="165"/>
      <c r="AB764" s="195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</row>
    <row r="765" spans="1:193" s="4" customFormat="1">
      <c r="A765" s="6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94"/>
      <c r="U765" s="2"/>
      <c r="V765" s="164"/>
      <c r="W765" s="148"/>
      <c r="X765" s="164"/>
      <c r="Y765" s="164"/>
      <c r="Z765" s="164"/>
      <c r="AA765" s="165"/>
      <c r="AB765" s="195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</row>
    <row r="766" spans="1:193" s="4" customFormat="1">
      <c r="A766" s="6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94"/>
      <c r="U766" s="2"/>
      <c r="V766" s="164"/>
      <c r="W766" s="148"/>
      <c r="X766" s="164"/>
      <c r="Y766" s="164"/>
      <c r="Z766" s="164"/>
      <c r="AA766" s="165"/>
      <c r="AB766" s="195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</row>
    <row r="767" spans="1:193" s="4" customFormat="1">
      <c r="A767" s="6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94"/>
      <c r="U767" s="2"/>
      <c r="V767" s="164"/>
      <c r="W767" s="148"/>
      <c r="X767" s="164"/>
      <c r="Y767" s="164"/>
      <c r="Z767" s="164"/>
      <c r="AA767" s="165"/>
      <c r="AB767" s="195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</row>
    <row r="768" spans="1:193" s="4" customFormat="1">
      <c r="A768" s="6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94"/>
      <c r="U768" s="2"/>
      <c r="V768" s="164"/>
      <c r="W768" s="148"/>
      <c r="X768" s="164"/>
      <c r="Y768" s="164"/>
      <c r="Z768" s="164"/>
      <c r="AA768" s="165"/>
      <c r="AB768" s="195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</row>
    <row r="769" spans="1:193" s="4" customFormat="1">
      <c r="A769" s="6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94"/>
      <c r="U769" s="2"/>
      <c r="V769" s="164"/>
      <c r="W769" s="148"/>
      <c r="X769" s="164"/>
      <c r="Y769" s="164"/>
      <c r="Z769" s="164"/>
      <c r="AA769" s="165"/>
      <c r="AB769" s="195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</row>
    <row r="770" spans="1:193" s="4" customFormat="1">
      <c r="A770" s="6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94"/>
      <c r="U770" s="2"/>
      <c r="V770" s="164"/>
      <c r="W770" s="148"/>
      <c r="X770" s="164"/>
      <c r="Y770" s="164"/>
      <c r="Z770" s="164"/>
      <c r="AA770" s="165"/>
      <c r="AB770" s="195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</row>
    <row r="771" spans="1:193" s="4" customFormat="1">
      <c r="A771" s="6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94"/>
      <c r="U771" s="2"/>
      <c r="V771" s="164"/>
      <c r="W771" s="148"/>
      <c r="X771" s="164"/>
      <c r="Y771" s="164"/>
      <c r="Z771" s="164"/>
      <c r="AA771" s="165"/>
      <c r="AB771" s="195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</row>
    <row r="772" spans="1:193" s="4" customFormat="1">
      <c r="A772" s="6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94"/>
      <c r="U772" s="2"/>
      <c r="V772" s="164"/>
      <c r="W772" s="148"/>
      <c r="X772" s="164"/>
      <c r="Y772" s="164"/>
      <c r="Z772" s="164"/>
      <c r="AA772" s="165"/>
      <c r="AB772" s="195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</row>
    <row r="773" spans="1:193" s="4" customFormat="1">
      <c r="A773" s="6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94"/>
      <c r="U773" s="2"/>
      <c r="V773" s="164"/>
      <c r="W773" s="148"/>
      <c r="X773" s="164"/>
      <c r="Y773" s="164"/>
      <c r="Z773" s="164"/>
      <c r="AA773" s="165"/>
      <c r="AB773" s="195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</row>
    <row r="774" spans="1:193" s="4" customFormat="1">
      <c r="A774" s="6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94"/>
      <c r="U774" s="2"/>
      <c r="V774" s="164"/>
      <c r="W774" s="148"/>
      <c r="X774" s="164"/>
      <c r="Y774" s="164"/>
      <c r="Z774" s="164"/>
      <c r="AA774" s="165"/>
      <c r="AB774" s="195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</row>
    <row r="775" spans="1:193" s="4" customFormat="1">
      <c r="A775" s="6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94"/>
      <c r="U775" s="2"/>
      <c r="V775" s="164"/>
      <c r="W775" s="148"/>
      <c r="X775" s="164"/>
      <c r="Y775" s="164"/>
      <c r="Z775" s="164"/>
      <c r="AA775" s="165"/>
      <c r="AB775" s="195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</row>
    <row r="776" spans="1:193" s="4" customFormat="1">
      <c r="A776" s="6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94"/>
      <c r="U776" s="2"/>
      <c r="V776" s="164"/>
      <c r="W776" s="148"/>
      <c r="X776" s="164"/>
      <c r="Y776" s="164"/>
      <c r="Z776" s="164"/>
      <c r="AA776" s="165"/>
      <c r="AB776" s="195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</row>
    <row r="777" spans="1:193" s="4" customFormat="1">
      <c r="A777" s="6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94"/>
      <c r="U777" s="2"/>
      <c r="V777" s="164"/>
      <c r="W777" s="148"/>
      <c r="X777" s="164"/>
      <c r="Y777" s="164"/>
      <c r="Z777" s="164"/>
      <c r="AA777" s="165"/>
      <c r="AB777" s="195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</row>
    <row r="778" spans="1:193" s="4" customFormat="1">
      <c r="A778" s="6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94"/>
      <c r="U778" s="2"/>
      <c r="V778" s="164"/>
      <c r="W778" s="148"/>
      <c r="X778" s="164"/>
      <c r="Y778" s="164"/>
      <c r="Z778" s="164"/>
      <c r="AA778" s="165"/>
      <c r="AB778" s="195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</row>
    <row r="779" spans="1:193" s="4" customFormat="1">
      <c r="A779" s="6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94"/>
      <c r="U779" s="2"/>
      <c r="V779" s="164"/>
      <c r="W779" s="148"/>
      <c r="X779" s="164"/>
      <c r="Y779" s="164"/>
      <c r="Z779" s="164"/>
      <c r="AA779" s="165"/>
      <c r="AB779" s="195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</row>
    <row r="780" spans="1:193" s="4" customFormat="1">
      <c r="A780" s="6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94"/>
      <c r="U780" s="2"/>
      <c r="V780" s="164"/>
      <c r="W780" s="148"/>
      <c r="X780" s="164"/>
      <c r="Y780" s="164"/>
      <c r="Z780" s="164"/>
      <c r="AA780" s="165"/>
      <c r="AB780" s="195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</row>
    <row r="781" spans="1:193" s="4" customFormat="1">
      <c r="A781" s="6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94"/>
      <c r="U781" s="2"/>
      <c r="V781" s="164"/>
      <c r="W781" s="148"/>
      <c r="X781" s="164"/>
      <c r="Y781" s="164"/>
      <c r="Z781" s="164"/>
      <c r="AA781" s="165"/>
      <c r="AB781" s="195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</row>
    <row r="782" spans="1:193" s="4" customFormat="1">
      <c r="A782" s="6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94"/>
      <c r="U782" s="2"/>
      <c r="V782" s="164"/>
      <c r="W782" s="148"/>
      <c r="X782" s="164"/>
      <c r="Y782" s="164"/>
      <c r="Z782" s="164"/>
      <c r="AA782" s="165"/>
      <c r="AB782" s="195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</row>
    <row r="783" spans="1:193" s="4" customFormat="1">
      <c r="A783" s="6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94"/>
      <c r="U783" s="2"/>
      <c r="V783" s="164"/>
      <c r="W783" s="148"/>
      <c r="X783" s="164"/>
      <c r="Y783" s="164"/>
      <c r="Z783" s="164"/>
      <c r="AA783" s="165"/>
      <c r="AB783" s="195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</row>
    <row r="784" spans="1:193" s="4" customFormat="1">
      <c r="A784" s="6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94"/>
      <c r="U784" s="2"/>
      <c r="V784" s="164"/>
      <c r="W784" s="148"/>
      <c r="X784" s="164"/>
      <c r="Y784" s="164"/>
      <c r="Z784" s="164"/>
      <c r="AA784" s="165"/>
      <c r="AB784" s="195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</row>
    <row r="785" spans="1:193" s="4" customFormat="1">
      <c r="A785" s="6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94"/>
      <c r="U785" s="2"/>
      <c r="V785" s="164"/>
      <c r="W785" s="148"/>
      <c r="X785" s="164"/>
      <c r="Y785" s="164"/>
      <c r="Z785" s="164"/>
      <c r="AA785" s="165"/>
      <c r="AB785" s="195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</row>
    <row r="786" spans="1:193" s="4" customFormat="1">
      <c r="A786" s="6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94"/>
      <c r="U786" s="2"/>
      <c r="V786" s="164"/>
      <c r="W786" s="148"/>
      <c r="X786" s="164"/>
      <c r="Y786" s="164"/>
      <c r="Z786" s="164"/>
      <c r="AA786" s="165"/>
      <c r="AB786" s="195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</row>
    <row r="787" spans="1:193" s="4" customFormat="1">
      <c r="A787" s="6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94"/>
      <c r="U787" s="2"/>
      <c r="V787" s="164"/>
      <c r="W787" s="148"/>
      <c r="X787" s="164"/>
      <c r="Y787" s="164"/>
      <c r="Z787" s="164"/>
      <c r="AA787" s="165"/>
      <c r="AB787" s="195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</row>
    <row r="788" spans="1:193" s="4" customFormat="1">
      <c r="A788" s="6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94"/>
      <c r="U788" s="2"/>
      <c r="V788" s="164"/>
      <c r="W788" s="148"/>
      <c r="X788" s="164"/>
      <c r="Y788" s="164"/>
      <c r="Z788" s="164"/>
      <c r="AA788" s="165"/>
      <c r="AB788" s="195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</row>
    <row r="789" spans="1:193" s="4" customFormat="1">
      <c r="A789" s="6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94"/>
      <c r="U789" s="2"/>
      <c r="V789" s="164"/>
      <c r="W789" s="148"/>
      <c r="X789" s="164"/>
      <c r="Y789" s="164"/>
      <c r="Z789" s="164"/>
      <c r="AA789" s="165"/>
      <c r="AB789" s="195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</row>
    <row r="790" spans="1:193" s="4" customFormat="1">
      <c r="A790" s="6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94"/>
      <c r="U790" s="2"/>
      <c r="V790" s="164"/>
      <c r="W790" s="148"/>
      <c r="X790" s="164"/>
      <c r="Y790" s="164"/>
      <c r="Z790" s="164"/>
      <c r="AA790" s="165"/>
      <c r="AB790" s="195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</row>
    <row r="791" spans="1:193" s="4" customFormat="1">
      <c r="A791" s="6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94"/>
      <c r="U791" s="2"/>
      <c r="V791" s="164"/>
      <c r="W791" s="148"/>
      <c r="X791" s="164"/>
      <c r="Y791" s="164"/>
      <c r="Z791" s="164"/>
      <c r="AA791" s="165"/>
      <c r="AB791" s="195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</row>
    <row r="792" spans="1:193" s="4" customFormat="1">
      <c r="A792" s="6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94"/>
      <c r="U792" s="2"/>
      <c r="V792" s="164"/>
      <c r="W792" s="148"/>
      <c r="X792" s="164"/>
      <c r="Y792" s="164"/>
      <c r="Z792" s="164"/>
      <c r="AA792" s="165"/>
      <c r="AB792" s="195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</row>
    <row r="793" spans="1:193" s="4" customFormat="1">
      <c r="A793" s="6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94"/>
      <c r="U793" s="2"/>
      <c r="V793" s="164"/>
      <c r="W793" s="148"/>
      <c r="X793" s="164"/>
      <c r="Y793" s="164"/>
      <c r="Z793" s="164"/>
      <c r="AA793" s="165"/>
      <c r="AB793" s="195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</row>
    <row r="794" spans="1:193" s="4" customFormat="1">
      <c r="A794" s="6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94"/>
      <c r="U794" s="2"/>
      <c r="V794" s="164"/>
      <c r="W794" s="148"/>
      <c r="X794" s="164"/>
      <c r="Y794" s="164"/>
      <c r="Z794" s="164"/>
      <c r="AA794" s="165"/>
      <c r="AB794" s="195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</row>
    <row r="795" spans="1:193" s="4" customFormat="1">
      <c r="A795" s="6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94"/>
      <c r="U795" s="2"/>
      <c r="V795" s="164"/>
      <c r="W795" s="148"/>
      <c r="X795" s="164"/>
      <c r="Y795" s="164"/>
      <c r="Z795" s="164"/>
      <c r="AA795" s="165"/>
      <c r="AB795" s="195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</row>
    <row r="796" spans="1:193" s="4" customFormat="1">
      <c r="A796" s="6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94"/>
      <c r="U796" s="2"/>
      <c r="V796" s="164"/>
      <c r="W796" s="148"/>
      <c r="X796" s="164"/>
      <c r="Y796" s="164"/>
      <c r="Z796" s="164"/>
      <c r="AA796" s="165"/>
      <c r="AB796" s="195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</row>
    <row r="797" spans="1:193" s="4" customFormat="1">
      <c r="A797" s="6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94"/>
      <c r="U797" s="2"/>
      <c r="V797" s="164"/>
      <c r="W797" s="148"/>
      <c r="X797" s="164"/>
      <c r="Y797" s="164"/>
      <c r="Z797" s="164"/>
      <c r="AA797" s="165"/>
      <c r="AB797" s="195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</row>
    <row r="798" spans="1:193" s="4" customFormat="1">
      <c r="A798" s="6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94"/>
      <c r="U798" s="2"/>
      <c r="V798" s="164"/>
      <c r="W798" s="148"/>
      <c r="X798" s="164"/>
      <c r="Y798" s="164"/>
      <c r="Z798" s="164"/>
      <c r="AA798" s="165"/>
      <c r="AB798" s="195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</row>
    <row r="799" spans="1:193" s="4" customFormat="1">
      <c r="A799" s="6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94"/>
      <c r="U799" s="2"/>
      <c r="V799" s="164"/>
      <c r="W799" s="148"/>
      <c r="X799" s="164"/>
      <c r="Y799" s="164"/>
      <c r="Z799" s="164"/>
      <c r="AA799" s="165"/>
      <c r="AB799" s="195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</row>
    <row r="800" spans="1:193" s="4" customFormat="1">
      <c r="A800" s="6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94"/>
      <c r="U800" s="2"/>
      <c r="V800" s="164"/>
      <c r="W800" s="148"/>
      <c r="X800" s="164"/>
      <c r="Y800" s="164"/>
      <c r="Z800" s="164"/>
      <c r="AA800" s="165"/>
      <c r="AB800" s="195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</row>
    <row r="801" spans="1:193" s="4" customFormat="1">
      <c r="A801" s="6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94"/>
      <c r="U801" s="2"/>
      <c r="V801" s="164"/>
      <c r="W801" s="148"/>
      <c r="X801" s="164"/>
      <c r="Y801" s="164"/>
      <c r="Z801" s="164"/>
      <c r="AA801" s="165"/>
      <c r="AB801" s="195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</row>
    <row r="802" spans="1:193" s="4" customFormat="1">
      <c r="A802" s="6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94"/>
      <c r="U802" s="2"/>
      <c r="V802" s="164"/>
      <c r="W802" s="148"/>
      <c r="X802" s="164"/>
      <c r="Y802" s="164"/>
      <c r="Z802" s="164"/>
      <c r="AA802" s="165"/>
      <c r="AB802" s="195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</row>
    <row r="803" spans="1:193" s="4" customFormat="1">
      <c r="A803" s="6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94"/>
      <c r="U803" s="2"/>
      <c r="V803" s="164"/>
      <c r="W803" s="148"/>
      <c r="X803" s="164"/>
      <c r="Y803" s="164"/>
      <c r="Z803" s="164"/>
      <c r="AA803" s="165"/>
      <c r="AB803" s="195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</row>
    <row r="804" spans="1:193" s="4" customFormat="1">
      <c r="A804" s="6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94"/>
      <c r="U804" s="2"/>
      <c r="V804" s="164"/>
      <c r="W804" s="148"/>
      <c r="X804" s="164"/>
      <c r="Y804" s="164"/>
      <c r="Z804" s="164"/>
      <c r="AA804" s="165"/>
      <c r="AB804" s="195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</row>
    <row r="805" spans="1:193" s="4" customFormat="1">
      <c r="A805" s="6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94"/>
      <c r="U805" s="2"/>
      <c r="V805" s="164"/>
      <c r="W805" s="148"/>
      <c r="X805" s="164"/>
      <c r="Y805" s="164"/>
      <c r="Z805" s="164"/>
      <c r="AA805" s="165"/>
      <c r="AB805" s="195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</row>
    <row r="806" spans="1:193" s="4" customFormat="1">
      <c r="A806" s="6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94"/>
      <c r="U806" s="2"/>
      <c r="V806" s="164"/>
      <c r="W806" s="148"/>
      <c r="X806" s="164"/>
      <c r="Y806" s="164"/>
      <c r="Z806" s="164"/>
      <c r="AA806" s="165"/>
      <c r="AB806" s="195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</row>
    <row r="807" spans="1:193" s="4" customFormat="1">
      <c r="A807" s="6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94"/>
      <c r="U807" s="2"/>
      <c r="V807" s="164"/>
      <c r="W807" s="148"/>
      <c r="X807" s="164"/>
      <c r="Y807" s="164"/>
      <c r="Z807" s="164"/>
      <c r="AA807" s="165"/>
      <c r="AB807" s="195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</row>
    <row r="808" spans="1:193" s="4" customFormat="1">
      <c r="A808" s="6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94"/>
      <c r="U808" s="2"/>
      <c r="V808" s="164"/>
      <c r="W808" s="148"/>
      <c r="X808" s="164"/>
      <c r="Y808" s="164"/>
      <c r="Z808" s="164"/>
      <c r="AA808" s="165"/>
      <c r="AB808" s="195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</row>
    <row r="809" spans="1:193" s="4" customFormat="1">
      <c r="A809" s="6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94"/>
      <c r="U809" s="2"/>
      <c r="V809" s="164"/>
      <c r="W809" s="148"/>
      <c r="X809" s="164"/>
      <c r="Y809" s="164"/>
      <c r="Z809" s="164"/>
      <c r="AA809" s="165"/>
      <c r="AB809" s="195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</row>
    <row r="810" spans="1:193" s="4" customFormat="1">
      <c r="A810" s="6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94"/>
      <c r="U810" s="2"/>
      <c r="V810" s="164"/>
      <c r="W810" s="148"/>
      <c r="X810" s="164"/>
      <c r="Y810" s="164"/>
      <c r="Z810" s="164"/>
      <c r="AA810" s="165"/>
      <c r="AB810" s="195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</row>
    <row r="811" spans="1:193" s="4" customFormat="1">
      <c r="A811" s="6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94"/>
      <c r="U811" s="2"/>
      <c r="V811" s="164"/>
      <c r="W811" s="148"/>
      <c r="X811" s="164"/>
      <c r="Y811" s="164"/>
      <c r="Z811" s="164"/>
      <c r="AA811" s="165"/>
      <c r="AB811" s="195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</row>
    <row r="812" spans="1:193" s="4" customFormat="1">
      <c r="A812" s="6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94"/>
      <c r="U812" s="2"/>
      <c r="V812" s="164"/>
      <c r="W812" s="148"/>
      <c r="X812" s="164"/>
      <c r="Y812" s="164"/>
      <c r="Z812" s="164"/>
      <c r="AA812" s="165"/>
      <c r="AB812" s="195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</row>
    <row r="813" spans="1:193" s="4" customFormat="1">
      <c r="A813" s="6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94"/>
      <c r="U813" s="2"/>
      <c r="V813" s="164"/>
      <c r="W813" s="148"/>
      <c r="X813" s="164"/>
      <c r="Y813" s="164"/>
      <c r="Z813" s="164"/>
      <c r="AA813" s="165"/>
      <c r="AB813" s="195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</row>
    <row r="814" spans="1:193" s="4" customFormat="1">
      <c r="A814" s="6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94"/>
      <c r="U814" s="2"/>
      <c r="V814" s="164"/>
      <c r="W814" s="148"/>
      <c r="X814" s="164"/>
      <c r="Y814" s="164"/>
      <c r="Z814" s="164"/>
      <c r="AA814" s="165"/>
      <c r="AB814" s="195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</row>
    <row r="815" spans="1:193" s="4" customFormat="1">
      <c r="A815" s="6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94"/>
      <c r="U815" s="2"/>
      <c r="V815" s="164"/>
      <c r="W815" s="148"/>
      <c r="X815" s="164"/>
      <c r="Y815" s="164"/>
      <c r="Z815" s="164"/>
      <c r="AA815" s="165"/>
      <c r="AB815" s="195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</row>
    <row r="816" spans="1:193" s="4" customFormat="1">
      <c r="A816" s="6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94"/>
      <c r="U816" s="2"/>
      <c r="V816" s="164"/>
      <c r="W816" s="148"/>
      <c r="X816" s="164"/>
      <c r="Y816" s="164"/>
      <c r="Z816" s="164"/>
      <c r="AA816" s="165"/>
      <c r="AB816" s="195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</row>
    <row r="817" spans="1:193" s="4" customFormat="1">
      <c r="A817" s="6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94"/>
      <c r="U817" s="2"/>
      <c r="V817" s="164"/>
      <c r="W817" s="148"/>
      <c r="X817" s="164"/>
      <c r="Y817" s="164"/>
      <c r="Z817" s="164"/>
      <c r="AA817" s="165"/>
      <c r="AB817" s="195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</row>
    <row r="818" spans="1:193" s="4" customFormat="1">
      <c r="A818" s="6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94"/>
      <c r="U818" s="2"/>
      <c r="V818" s="164"/>
      <c r="W818" s="148"/>
      <c r="X818" s="164"/>
      <c r="Y818" s="164"/>
      <c r="Z818" s="164"/>
      <c r="AA818" s="165"/>
      <c r="AB818" s="195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</row>
    <row r="819" spans="1:193" s="4" customFormat="1">
      <c r="A819" s="6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94"/>
      <c r="U819" s="2"/>
      <c r="V819" s="164"/>
      <c r="W819" s="148"/>
      <c r="X819" s="164"/>
      <c r="Y819" s="164"/>
      <c r="Z819" s="164"/>
      <c r="AA819" s="165"/>
      <c r="AB819" s="195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</row>
    <row r="820" spans="1:193" s="4" customFormat="1">
      <c r="A820" s="6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94"/>
      <c r="U820" s="2"/>
      <c r="V820" s="164"/>
      <c r="W820" s="148"/>
      <c r="X820" s="164"/>
      <c r="Y820" s="164"/>
      <c r="Z820" s="164"/>
      <c r="AA820" s="165"/>
      <c r="AB820" s="195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</row>
    <row r="821" spans="1:193" s="4" customFormat="1">
      <c r="A821" s="6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94"/>
      <c r="U821" s="2"/>
      <c r="V821" s="164"/>
      <c r="W821" s="148"/>
      <c r="X821" s="164"/>
      <c r="Y821" s="164"/>
      <c r="Z821" s="164"/>
      <c r="AA821" s="165"/>
      <c r="AB821" s="195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</row>
    <row r="822" spans="1:193" s="4" customFormat="1">
      <c r="A822" s="6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94"/>
      <c r="U822" s="2"/>
      <c r="V822" s="164"/>
      <c r="W822" s="148"/>
      <c r="X822" s="164"/>
      <c r="Y822" s="164"/>
      <c r="Z822" s="164"/>
      <c r="AA822" s="165"/>
      <c r="AB822" s="195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</row>
    <row r="823" spans="1:193" s="4" customFormat="1">
      <c r="A823" s="6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94"/>
      <c r="U823" s="2"/>
      <c r="V823" s="164"/>
      <c r="W823" s="148"/>
      <c r="X823" s="164"/>
      <c r="Y823" s="164"/>
      <c r="Z823" s="164"/>
      <c r="AA823" s="165"/>
      <c r="AB823" s="195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</row>
    <row r="824" spans="1:193" s="4" customFormat="1">
      <c r="A824" s="6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94"/>
      <c r="U824" s="2"/>
      <c r="V824" s="164"/>
      <c r="W824" s="148"/>
      <c r="X824" s="164"/>
      <c r="Y824" s="164"/>
      <c r="Z824" s="164"/>
      <c r="AA824" s="165"/>
      <c r="AB824" s="195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</row>
    <row r="825" spans="1:193" s="4" customFormat="1">
      <c r="A825" s="6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94"/>
      <c r="U825" s="2"/>
      <c r="V825" s="164"/>
      <c r="W825" s="148"/>
      <c r="X825" s="164"/>
      <c r="Y825" s="164"/>
      <c r="Z825" s="164"/>
      <c r="AA825" s="165"/>
      <c r="AB825" s="195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</row>
    <row r="826" spans="1:193" s="4" customFormat="1">
      <c r="A826" s="6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94"/>
      <c r="U826" s="2"/>
      <c r="V826" s="164"/>
      <c r="W826" s="148"/>
      <c r="X826" s="164"/>
      <c r="Y826" s="164"/>
      <c r="Z826" s="164"/>
      <c r="AA826" s="165"/>
      <c r="AB826" s="195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</row>
    <row r="827" spans="1:193" s="4" customFormat="1">
      <c r="A827" s="6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94"/>
      <c r="U827" s="2"/>
      <c r="V827" s="164"/>
      <c r="W827" s="148"/>
      <c r="X827" s="164"/>
      <c r="Y827" s="164"/>
      <c r="Z827" s="164"/>
      <c r="AA827" s="165"/>
      <c r="AB827" s="195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</row>
    <row r="828" spans="1:193" s="4" customFormat="1">
      <c r="A828" s="6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94"/>
      <c r="U828" s="2"/>
      <c r="V828" s="164"/>
      <c r="W828" s="148"/>
      <c r="X828" s="164"/>
      <c r="Y828" s="164"/>
      <c r="Z828" s="164"/>
      <c r="AA828" s="165"/>
      <c r="AB828" s="195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</row>
    <row r="829" spans="1:193" s="4" customFormat="1">
      <c r="A829" s="6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94"/>
      <c r="U829" s="2"/>
      <c r="V829" s="164"/>
      <c r="W829" s="148"/>
      <c r="X829" s="164"/>
      <c r="Y829" s="164"/>
      <c r="Z829" s="164"/>
      <c r="AA829" s="165"/>
      <c r="AB829" s="195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</row>
    <row r="830" spans="1:193" s="4" customFormat="1">
      <c r="A830" s="6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94"/>
      <c r="U830" s="2"/>
      <c r="V830" s="164"/>
      <c r="W830" s="148"/>
      <c r="X830" s="164"/>
      <c r="Y830" s="164"/>
      <c r="Z830" s="164"/>
      <c r="AA830" s="165"/>
      <c r="AB830" s="195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</row>
    <row r="831" spans="1:193" s="4" customFormat="1">
      <c r="A831" s="6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94"/>
      <c r="U831" s="2"/>
      <c r="V831" s="164"/>
      <c r="W831" s="148"/>
      <c r="X831" s="164"/>
      <c r="Y831" s="164"/>
      <c r="Z831" s="164"/>
      <c r="AA831" s="165"/>
      <c r="AB831" s="195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</row>
    <row r="832" spans="1:193" s="4" customFormat="1">
      <c r="A832" s="6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94"/>
      <c r="U832" s="2"/>
      <c r="V832" s="164"/>
      <c r="W832" s="148"/>
      <c r="X832" s="164"/>
      <c r="Y832" s="164"/>
      <c r="Z832" s="164"/>
      <c r="AA832" s="165"/>
      <c r="AB832" s="195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</row>
    <row r="833" spans="1:193" s="4" customFormat="1">
      <c r="A833" s="6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94"/>
      <c r="U833" s="2"/>
      <c r="V833" s="164"/>
      <c r="W833" s="148"/>
      <c r="X833" s="164"/>
      <c r="Y833" s="164"/>
      <c r="Z833" s="164"/>
      <c r="AA833" s="165"/>
      <c r="AB833" s="195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</row>
    <row r="834" spans="1:193" s="4" customFormat="1">
      <c r="A834" s="6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94"/>
      <c r="U834" s="2"/>
      <c r="V834" s="164"/>
      <c r="W834" s="148"/>
      <c r="X834" s="164"/>
      <c r="Y834" s="164"/>
      <c r="Z834" s="164"/>
      <c r="AA834" s="165"/>
      <c r="AB834" s="195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</row>
    <row r="835" spans="1:193" s="4" customFormat="1">
      <c r="A835" s="6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94"/>
      <c r="U835" s="2"/>
      <c r="V835" s="164"/>
      <c r="W835" s="148"/>
      <c r="X835" s="164"/>
      <c r="Y835" s="164"/>
      <c r="Z835" s="164"/>
      <c r="AA835" s="165"/>
      <c r="AB835" s="195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</row>
    <row r="836" spans="1:193" s="4" customFormat="1">
      <c r="A836" s="6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94"/>
      <c r="U836" s="2"/>
      <c r="V836" s="164"/>
      <c r="W836" s="148"/>
      <c r="X836" s="164"/>
      <c r="Y836" s="164"/>
      <c r="Z836" s="164"/>
      <c r="AA836" s="165"/>
      <c r="AB836" s="195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</row>
    <row r="837" spans="1:193" s="4" customFormat="1">
      <c r="A837" s="6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94"/>
      <c r="U837" s="2"/>
      <c r="V837" s="164"/>
      <c r="W837" s="148"/>
      <c r="X837" s="164"/>
      <c r="Y837" s="164"/>
      <c r="Z837" s="164"/>
      <c r="AA837" s="165"/>
      <c r="AB837" s="195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</row>
    <row r="838" spans="1:193" s="4" customFormat="1">
      <c r="A838" s="6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94"/>
      <c r="U838" s="2"/>
      <c r="V838" s="164"/>
      <c r="W838" s="148"/>
      <c r="X838" s="164"/>
      <c r="Y838" s="164"/>
      <c r="Z838" s="164"/>
      <c r="AA838" s="165"/>
      <c r="AB838" s="195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</row>
    <row r="839" spans="1:193" s="4" customFormat="1">
      <c r="A839" s="6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94"/>
      <c r="U839" s="2"/>
      <c r="V839" s="164"/>
      <c r="W839" s="148"/>
      <c r="X839" s="164"/>
      <c r="Y839" s="164"/>
      <c r="Z839" s="164"/>
      <c r="AA839" s="165"/>
      <c r="AB839" s="195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</row>
    <row r="840" spans="1:193" s="4" customFormat="1">
      <c r="A840" s="6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94"/>
      <c r="U840" s="2"/>
      <c r="V840" s="164"/>
      <c r="W840" s="148"/>
      <c r="X840" s="164"/>
      <c r="Y840" s="164"/>
      <c r="Z840" s="164"/>
      <c r="AA840" s="165"/>
      <c r="AB840" s="195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</row>
    <row r="841" spans="1:193" s="4" customFormat="1">
      <c r="A841" s="6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94"/>
      <c r="U841" s="2"/>
      <c r="V841" s="164"/>
      <c r="W841" s="148"/>
      <c r="X841" s="164"/>
      <c r="Y841" s="164"/>
      <c r="Z841" s="164"/>
      <c r="AA841" s="165"/>
      <c r="AB841" s="195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</row>
    <row r="842" spans="1:193" s="4" customFormat="1">
      <c r="A842" s="6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94"/>
      <c r="U842" s="2"/>
      <c r="V842" s="164"/>
      <c r="W842" s="148"/>
      <c r="X842" s="164"/>
      <c r="Y842" s="164"/>
      <c r="Z842" s="164"/>
      <c r="AA842" s="165"/>
      <c r="AB842" s="195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</row>
    <row r="843" spans="1:193" s="4" customFormat="1">
      <c r="A843" s="6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94"/>
      <c r="U843" s="2"/>
      <c r="V843" s="164"/>
      <c r="W843" s="148"/>
      <c r="X843" s="164"/>
      <c r="Y843" s="164"/>
      <c r="Z843" s="164"/>
      <c r="AA843" s="165"/>
      <c r="AB843" s="195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</row>
    <row r="844" spans="1:193" s="4" customFormat="1">
      <c r="A844" s="6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94"/>
      <c r="U844" s="2"/>
      <c r="V844" s="164"/>
      <c r="W844" s="148"/>
      <c r="X844" s="164"/>
      <c r="Y844" s="164"/>
      <c r="Z844" s="164"/>
      <c r="AA844" s="165"/>
      <c r="AB844" s="195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</row>
    <row r="845" spans="1:193" s="4" customFormat="1">
      <c r="A845" s="6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94"/>
      <c r="U845" s="2"/>
      <c r="V845" s="164"/>
      <c r="W845" s="148"/>
      <c r="X845" s="164"/>
      <c r="Y845" s="164"/>
      <c r="Z845" s="164"/>
      <c r="AA845" s="165"/>
      <c r="AB845" s="195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</row>
    <row r="846" spans="1:193" s="4" customFormat="1">
      <c r="A846" s="6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94"/>
      <c r="U846" s="2"/>
      <c r="V846" s="164"/>
      <c r="W846" s="148"/>
      <c r="X846" s="164"/>
      <c r="Y846" s="164"/>
      <c r="Z846" s="164"/>
      <c r="AA846" s="165"/>
      <c r="AB846" s="195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</row>
    <row r="847" spans="1:193" s="4" customFormat="1">
      <c r="A847" s="6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94"/>
      <c r="U847" s="2"/>
      <c r="V847" s="164"/>
      <c r="W847" s="148"/>
      <c r="X847" s="164"/>
      <c r="Y847" s="164"/>
      <c r="Z847" s="164"/>
      <c r="AA847" s="165"/>
      <c r="AB847" s="195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</row>
    <row r="848" spans="1:193" s="4" customFormat="1">
      <c r="A848" s="6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94"/>
      <c r="U848" s="2"/>
      <c r="V848" s="164"/>
      <c r="W848" s="148"/>
      <c r="X848" s="164"/>
      <c r="Y848" s="164"/>
      <c r="Z848" s="164"/>
      <c r="AA848" s="165"/>
      <c r="AB848" s="195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</row>
    <row r="849" spans="1:193" s="4" customFormat="1">
      <c r="A849" s="6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94"/>
      <c r="U849" s="2"/>
      <c r="V849" s="164"/>
      <c r="W849" s="148"/>
      <c r="X849" s="164"/>
      <c r="Y849" s="164"/>
      <c r="Z849" s="164"/>
      <c r="AA849" s="165"/>
      <c r="AB849" s="195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</row>
    <row r="850" spans="1:193" s="4" customFormat="1">
      <c r="A850" s="6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94"/>
      <c r="U850" s="2"/>
      <c r="V850" s="164"/>
      <c r="W850" s="148"/>
      <c r="X850" s="164"/>
      <c r="Y850" s="164"/>
      <c r="Z850" s="164"/>
      <c r="AA850" s="165"/>
      <c r="AB850" s="195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</row>
    <row r="851" spans="1:193" s="4" customFormat="1">
      <c r="A851" s="6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94"/>
      <c r="U851" s="2"/>
      <c r="V851" s="164"/>
      <c r="W851" s="148"/>
      <c r="X851" s="164"/>
      <c r="Y851" s="164"/>
      <c r="Z851" s="164"/>
      <c r="AA851" s="165"/>
      <c r="AB851" s="195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</row>
    <row r="852" spans="1:193" s="4" customFormat="1">
      <c r="A852" s="6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94"/>
      <c r="U852" s="2"/>
      <c r="V852" s="164"/>
      <c r="W852" s="148"/>
      <c r="X852" s="164"/>
      <c r="Y852" s="164"/>
      <c r="Z852" s="164"/>
      <c r="AA852" s="165"/>
      <c r="AB852" s="195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</row>
    <row r="853" spans="1:193" s="4" customFormat="1">
      <c r="A853" s="6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94"/>
      <c r="U853" s="2"/>
      <c r="V853" s="164"/>
      <c r="W853" s="148"/>
      <c r="X853" s="164"/>
      <c r="Y853" s="164"/>
      <c r="Z853" s="164"/>
      <c r="AA853" s="165"/>
      <c r="AB853" s="195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</row>
    <row r="854" spans="1:193" s="4" customFormat="1">
      <c r="A854" s="6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94"/>
      <c r="U854" s="2"/>
      <c r="V854" s="164"/>
      <c r="W854" s="148"/>
      <c r="X854" s="164"/>
      <c r="Y854" s="164"/>
      <c r="Z854" s="164"/>
      <c r="AA854" s="165"/>
      <c r="AB854" s="195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</row>
    <row r="855" spans="1:193" s="4" customFormat="1">
      <c r="A855" s="6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94"/>
      <c r="U855" s="2"/>
      <c r="V855" s="164"/>
      <c r="W855" s="148"/>
      <c r="X855" s="164"/>
      <c r="Y855" s="164"/>
      <c r="Z855" s="164"/>
      <c r="AA855" s="165"/>
      <c r="AB855" s="195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</row>
    <row r="856" spans="1:193" s="4" customFormat="1">
      <c r="A856" s="6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94"/>
      <c r="U856" s="2"/>
      <c r="V856" s="164"/>
      <c r="W856" s="148"/>
      <c r="X856" s="164"/>
      <c r="Y856" s="164"/>
      <c r="Z856" s="164"/>
      <c r="AA856" s="165"/>
      <c r="AB856" s="195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</row>
    <row r="857" spans="1:193" s="4" customFormat="1">
      <c r="A857" s="6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94"/>
      <c r="U857" s="2"/>
      <c r="V857" s="164"/>
      <c r="W857" s="148"/>
      <c r="X857" s="164"/>
      <c r="Y857" s="164"/>
      <c r="Z857" s="164"/>
      <c r="AA857" s="165"/>
      <c r="AB857" s="195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</row>
    <row r="858" spans="1:193" s="4" customFormat="1">
      <c r="A858" s="6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94"/>
      <c r="U858" s="2"/>
      <c r="V858" s="164"/>
      <c r="W858" s="148"/>
      <c r="X858" s="164"/>
      <c r="Y858" s="164"/>
      <c r="Z858" s="164"/>
      <c r="AA858" s="165"/>
      <c r="AB858" s="195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</row>
    <row r="859" spans="1:193" s="4" customFormat="1">
      <c r="A859" s="6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94"/>
      <c r="U859" s="2"/>
      <c r="V859" s="164"/>
      <c r="W859" s="148"/>
      <c r="X859" s="164"/>
      <c r="Y859" s="164"/>
      <c r="Z859" s="164"/>
      <c r="AA859" s="165"/>
      <c r="AB859" s="195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</row>
    <row r="860" spans="1:193" s="4" customFormat="1">
      <c r="A860" s="6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94"/>
      <c r="U860" s="2"/>
      <c r="V860" s="164"/>
      <c r="W860" s="148"/>
      <c r="X860" s="164"/>
      <c r="Y860" s="164"/>
      <c r="Z860" s="164"/>
      <c r="AA860" s="165"/>
      <c r="AB860" s="195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</row>
    <row r="861" spans="1:193" s="4" customFormat="1">
      <c r="A861" s="6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94"/>
      <c r="U861" s="2"/>
      <c r="V861" s="164"/>
      <c r="W861" s="148"/>
      <c r="X861" s="164"/>
      <c r="Y861" s="164"/>
      <c r="Z861" s="164"/>
      <c r="AA861" s="165"/>
      <c r="AB861" s="195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</row>
    <row r="862" spans="1:193" s="4" customFormat="1">
      <c r="A862" s="6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94"/>
      <c r="U862" s="2"/>
      <c r="V862" s="164"/>
      <c r="W862" s="148"/>
      <c r="X862" s="164"/>
      <c r="Y862" s="164"/>
      <c r="Z862" s="164"/>
      <c r="AA862" s="165"/>
      <c r="AB862" s="195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</row>
    <row r="863" spans="1:193" s="4" customFormat="1">
      <c r="A863" s="6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94"/>
      <c r="U863" s="2"/>
      <c r="V863" s="164"/>
      <c r="W863" s="148"/>
      <c r="X863" s="164"/>
      <c r="Y863" s="164"/>
      <c r="Z863" s="164"/>
      <c r="AA863" s="165"/>
      <c r="AB863" s="195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</row>
    <row r="864" spans="1:193" s="4" customFormat="1">
      <c r="A864" s="6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94"/>
      <c r="U864" s="2"/>
      <c r="V864" s="164"/>
      <c r="W864" s="148"/>
      <c r="X864" s="164"/>
      <c r="Y864" s="164"/>
      <c r="Z864" s="164"/>
      <c r="AA864" s="165"/>
      <c r="AB864" s="195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</row>
    <row r="865" spans="1:193" s="4" customFormat="1">
      <c r="A865" s="6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94"/>
      <c r="U865" s="2"/>
      <c r="V865" s="164"/>
      <c r="W865" s="148"/>
      <c r="X865" s="164"/>
      <c r="Y865" s="164"/>
      <c r="Z865" s="164"/>
      <c r="AA865" s="165"/>
      <c r="AB865" s="195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</row>
    <row r="866" spans="1:193" s="4" customFormat="1">
      <c r="A866" s="6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94"/>
      <c r="U866" s="2"/>
      <c r="V866" s="164"/>
      <c r="W866" s="148"/>
      <c r="X866" s="164"/>
      <c r="Y866" s="164"/>
      <c r="Z866" s="164"/>
      <c r="AA866" s="165"/>
      <c r="AB866" s="195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</row>
    <row r="867" spans="1:193" s="4" customFormat="1">
      <c r="A867" s="6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94"/>
      <c r="U867" s="2"/>
      <c r="V867" s="164"/>
      <c r="W867" s="148"/>
      <c r="X867" s="164"/>
      <c r="Y867" s="164"/>
      <c r="Z867" s="164"/>
      <c r="AA867" s="165"/>
      <c r="AB867" s="195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</row>
    <row r="868" spans="1:193" s="4" customFormat="1">
      <c r="A868" s="6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94"/>
      <c r="U868" s="2"/>
      <c r="V868" s="164"/>
      <c r="W868" s="148"/>
      <c r="X868" s="164"/>
      <c r="Y868" s="164"/>
      <c r="Z868" s="164"/>
      <c r="AA868" s="165"/>
      <c r="AB868" s="195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</row>
    <row r="869" spans="1:193" s="4" customFormat="1">
      <c r="A869" s="6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94"/>
      <c r="U869" s="2"/>
      <c r="V869" s="164"/>
      <c r="W869" s="148"/>
      <c r="X869" s="164"/>
      <c r="Y869" s="164"/>
      <c r="Z869" s="164"/>
      <c r="AA869" s="165"/>
      <c r="AB869" s="195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</row>
    <row r="870" spans="1:193" s="4" customFormat="1">
      <c r="A870" s="6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94"/>
      <c r="U870" s="2"/>
      <c r="V870" s="164"/>
      <c r="W870" s="148"/>
      <c r="X870" s="164"/>
      <c r="Y870" s="164"/>
      <c r="Z870" s="164"/>
      <c r="AA870" s="165"/>
      <c r="AB870" s="195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</row>
    <row r="871" spans="1:193" s="4" customFormat="1">
      <c r="A871" s="6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94"/>
      <c r="U871" s="2"/>
      <c r="V871" s="164"/>
      <c r="W871" s="148"/>
      <c r="X871" s="164"/>
      <c r="Y871" s="164"/>
      <c r="Z871" s="164"/>
      <c r="AA871" s="165"/>
      <c r="AB871" s="195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</row>
    <row r="872" spans="1:193" s="4" customFormat="1">
      <c r="A872" s="6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94"/>
      <c r="U872" s="2"/>
      <c r="V872" s="164"/>
      <c r="W872" s="148"/>
      <c r="X872" s="164"/>
      <c r="Y872" s="164"/>
      <c r="Z872" s="164"/>
      <c r="AA872" s="165"/>
      <c r="AB872" s="195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</row>
    <row r="873" spans="1:193" s="4" customFormat="1">
      <c r="A873" s="6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94"/>
      <c r="U873" s="2"/>
      <c r="V873" s="164"/>
      <c r="W873" s="148"/>
      <c r="X873" s="164"/>
      <c r="Y873" s="164"/>
      <c r="Z873" s="164"/>
      <c r="AA873" s="165"/>
      <c r="AB873" s="195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</row>
    <row r="874" spans="1:193" s="4" customFormat="1">
      <c r="A874" s="6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94"/>
      <c r="U874" s="2"/>
      <c r="V874" s="164"/>
      <c r="W874" s="148"/>
      <c r="X874" s="164"/>
      <c r="Y874" s="164"/>
      <c r="Z874" s="164"/>
      <c r="AA874" s="165"/>
      <c r="AB874" s="195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</row>
    <row r="875" spans="1:193" s="4" customFormat="1">
      <c r="A875" s="6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94"/>
      <c r="U875" s="2"/>
      <c r="V875" s="164"/>
      <c r="W875" s="148"/>
      <c r="X875" s="164"/>
      <c r="Y875" s="164"/>
      <c r="Z875" s="164"/>
      <c r="AA875" s="165"/>
      <c r="AB875" s="195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</row>
    <row r="876" spans="1:193" s="4" customFormat="1">
      <c r="A876" s="6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94"/>
      <c r="U876" s="2"/>
      <c r="V876" s="164"/>
      <c r="W876" s="148"/>
      <c r="X876" s="164"/>
      <c r="Y876" s="164"/>
      <c r="Z876" s="164"/>
      <c r="AA876" s="165"/>
      <c r="AB876" s="195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</row>
    <row r="877" spans="1:193" s="4" customFormat="1">
      <c r="A877" s="6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94"/>
      <c r="U877" s="2"/>
      <c r="V877" s="164"/>
      <c r="W877" s="148"/>
      <c r="X877" s="164"/>
      <c r="Y877" s="164"/>
      <c r="Z877" s="164"/>
      <c r="AA877" s="165"/>
      <c r="AB877" s="195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</row>
    <row r="878" spans="1:193" s="4" customFormat="1">
      <c r="A878" s="6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94"/>
      <c r="U878" s="2"/>
      <c r="V878" s="164"/>
      <c r="W878" s="148"/>
      <c r="X878" s="164"/>
      <c r="Y878" s="164"/>
      <c r="Z878" s="164"/>
      <c r="AA878" s="165"/>
      <c r="AB878" s="195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</row>
    <row r="879" spans="1:193" s="4" customFormat="1">
      <c r="A879" s="6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94"/>
      <c r="U879" s="2"/>
      <c r="V879" s="164"/>
      <c r="W879" s="148"/>
      <c r="X879" s="164"/>
      <c r="Y879" s="164"/>
      <c r="Z879" s="164"/>
      <c r="AA879" s="165"/>
      <c r="AB879" s="195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</row>
    <row r="880" spans="1:193" s="4" customFormat="1">
      <c r="A880" s="6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94"/>
      <c r="U880" s="2"/>
      <c r="V880" s="164"/>
      <c r="W880" s="148"/>
      <c r="X880" s="164"/>
      <c r="Y880" s="164"/>
      <c r="Z880" s="164"/>
      <c r="AA880" s="165"/>
      <c r="AB880" s="195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</row>
    <row r="881" spans="1:193" s="4" customFormat="1">
      <c r="A881" s="6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94"/>
      <c r="U881" s="2"/>
      <c r="V881" s="164"/>
      <c r="W881" s="148"/>
      <c r="X881" s="164"/>
      <c r="Y881" s="164"/>
      <c r="Z881" s="164"/>
      <c r="AA881" s="165"/>
      <c r="AB881" s="195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</row>
    <row r="882" spans="1:193" s="4" customFormat="1">
      <c r="A882" s="6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94"/>
      <c r="U882" s="2"/>
      <c r="V882" s="164"/>
      <c r="W882" s="148"/>
      <c r="X882" s="164"/>
      <c r="Y882" s="164"/>
      <c r="Z882" s="164"/>
      <c r="AA882" s="165"/>
      <c r="AB882" s="195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</row>
    <row r="883" spans="1:193" s="4" customFormat="1">
      <c r="A883" s="6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94"/>
      <c r="U883" s="2"/>
      <c r="V883" s="164"/>
      <c r="W883" s="148"/>
      <c r="X883" s="164"/>
      <c r="Y883" s="164"/>
      <c r="Z883" s="164"/>
      <c r="AA883" s="165"/>
      <c r="AB883" s="195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</row>
    <row r="884" spans="1:193" s="4" customFormat="1">
      <c r="A884" s="6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94"/>
      <c r="U884" s="2"/>
      <c r="V884" s="164"/>
      <c r="W884" s="148"/>
      <c r="X884" s="164"/>
      <c r="Y884" s="164"/>
      <c r="Z884" s="164"/>
      <c r="AA884" s="165"/>
      <c r="AB884" s="195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</row>
    <row r="885" spans="1:193" s="4" customFormat="1">
      <c r="A885" s="6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94"/>
      <c r="U885" s="2"/>
      <c r="V885" s="164"/>
      <c r="W885" s="148"/>
      <c r="X885" s="164"/>
      <c r="Y885" s="164"/>
      <c r="Z885" s="164"/>
      <c r="AA885" s="165"/>
      <c r="AB885" s="195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</row>
    <row r="886" spans="1:193" s="4" customFormat="1">
      <c r="A886" s="6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94"/>
      <c r="U886" s="2"/>
      <c r="V886" s="164"/>
      <c r="W886" s="148"/>
      <c r="X886" s="164"/>
      <c r="Y886" s="164"/>
      <c r="Z886" s="164"/>
      <c r="AA886" s="165"/>
      <c r="AB886" s="195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</row>
    <row r="887" spans="1:193" s="4" customFormat="1">
      <c r="A887" s="6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94"/>
      <c r="U887" s="2"/>
      <c r="V887" s="164"/>
      <c r="W887" s="148"/>
      <c r="X887" s="164"/>
      <c r="Y887" s="164"/>
      <c r="Z887" s="164"/>
      <c r="AA887" s="165"/>
      <c r="AB887" s="195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</row>
    <row r="888" spans="1:193" s="4" customFormat="1">
      <c r="A888" s="6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94"/>
      <c r="U888" s="2"/>
      <c r="V888" s="164"/>
      <c r="W888" s="148"/>
      <c r="X888" s="164"/>
      <c r="Y888" s="164"/>
      <c r="Z888" s="164"/>
      <c r="AA888" s="165"/>
      <c r="AB888" s="195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</row>
    <row r="889" spans="1:193" s="4" customFormat="1">
      <c r="A889" s="6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94"/>
      <c r="U889" s="2"/>
      <c r="V889" s="164"/>
      <c r="W889" s="148"/>
      <c r="X889" s="164"/>
      <c r="Y889" s="164"/>
      <c r="Z889" s="164"/>
      <c r="AA889" s="165"/>
      <c r="AB889" s="195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</row>
    <row r="890" spans="1:193" s="4" customFormat="1">
      <c r="A890" s="6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94"/>
      <c r="U890" s="2"/>
      <c r="V890" s="164"/>
      <c r="W890" s="148"/>
      <c r="X890" s="164"/>
      <c r="Y890" s="164"/>
      <c r="Z890" s="164"/>
      <c r="AA890" s="165"/>
      <c r="AB890" s="195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</row>
    <row r="891" spans="1:193" s="4" customFormat="1">
      <c r="A891" s="6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94"/>
      <c r="U891" s="2"/>
      <c r="V891" s="164"/>
      <c r="W891" s="148"/>
      <c r="X891" s="164"/>
      <c r="Y891" s="164"/>
      <c r="Z891" s="164"/>
      <c r="AA891" s="165"/>
      <c r="AB891" s="195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</row>
    <row r="892" spans="1:193" s="4" customFormat="1">
      <c r="A892" s="6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94"/>
      <c r="U892" s="2"/>
      <c r="V892" s="164"/>
      <c r="W892" s="148"/>
      <c r="X892" s="164"/>
      <c r="Y892" s="164"/>
      <c r="Z892" s="164"/>
      <c r="AA892" s="165"/>
      <c r="AB892" s="195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</row>
    <row r="893" spans="1:193" s="4" customFormat="1">
      <c r="A893" s="6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94"/>
      <c r="U893" s="2"/>
      <c r="V893" s="164"/>
      <c r="W893" s="148"/>
      <c r="X893" s="164"/>
      <c r="Y893" s="164"/>
      <c r="Z893" s="164"/>
      <c r="AA893" s="165"/>
      <c r="AB893" s="195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</row>
    <row r="894" spans="1:193" s="4" customFormat="1">
      <c r="A894" s="6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94"/>
      <c r="U894" s="2"/>
      <c r="V894" s="164"/>
      <c r="W894" s="148"/>
      <c r="X894" s="164"/>
      <c r="Y894" s="164"/>
      <c r="Z894" s="164"/>
      <c r="AA894" s="165"/>
      <c r="AB894" s="195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</row>
    <row r="895" spans="1:193" s="4" customFormat="1">
      <c r="A895" s="6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94"/>
      <c r="U895" s="2"/>
      <c r="V895" s="164"/>
      <c r="W895" s="148"/>
      <c r="X895" s="164"/>
      <c r="Y895" s="164"/>
      <c r="Z895" s="164"/>
      <c r="AA895" s="165"/>
      <c r="AB895" s="195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</row>
    <row r="896" spans="1:193" s="4" customFormat="1">
      <c r="A896" s="6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94"/>
      <c r="U896" s="2"/>
      <c r="V896" s="164"/>
      <c r="W896" s="148"/>
      <c r="X896" s="164"/>
      <c r="Y896" s="164"/>
      <c r="Z896" s="164"/>
      <c r="AA896" s="165"/>
      <c r="AB896" s="195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</row>
    <row r="897" spans="1:193" s="4" customFormat="1">
      <c r="A897" s="6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94"/>
      <c r="U897" s="2"/>
      <c r="V897" s="164"/>
      <c r="W897" s="148"/>
      <c r="X897" s="164"/>
      <c r="Y897" s="164"/>
      <c r="Z897" s="164"/>
      <c r="AA897" s="165"/>
      <c r="AB897" s="195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</row>
    <row r="898" spans="1:193" s="4" customFormat="1">
      <c r="A898" s="6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94"/>
      <c r="U898" s="2"/>
      <c r="V898" s="164"/>
      <c r="W898" s="148"/>
      <c r="X898" s="164"/>
      <c r="Y898" s="164"/>
      <c r="Z898" s="164"/>
      <c r="AA898" s="165"/>
      <c r="AB898" s="195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</row>
    <row r="899" spans="1:193" s="4" customFormat="1">
      <c r="A899" s="6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94"/>
      <c r="U899" s="2"/>
      <c r="V899" s="164"/>
      <c r="W899" s="148"/>
      <c r="X899" s="164"/>
      <c r="Y899" s="164"/>
      <c r="Z899" s="164"/>
      <c r="AA899" s="165"/>
      <c r="AB899" s="195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</row>
    <row r="900" spans="1:193" s="4" customFormat="1">
      <c r="A900" s="6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94"/>
      <c r="U900" s="2"/>
      <c r="V900" s="164"/>
      <c r="W900" s="148"/>
      <c r="X900" s="164"/>
      <c r="Y900" s="164"/>
      <c r="Z900" s="164"/>
      <c r="AA900" s="165"/>
      <c r="AB900" s="195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</row>
    <row r="901" spans="1:193" s="4" customFormat="1">
      <c r="A901" s="6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94"/>
      <c r="U901" s="2"/>
      <c r="V901" s="164"/>
      <c r="W901" s="148"/>
      <c r="X901" s="164"/>
      <c r="Y901" s="164"/>
      <c r="Z901" s="164"/>
      <c r="AA901" s="165"/>
      <c r="AB901" s="195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</row>
    <row r="902" spans="1:193" s="4" customFormat="1">
      <c r="A902" s="6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94"/>
      <c r="U902" s="2"/>
      <c r="V902" s="164"/>
      <c r="W902" s="148"/>
      <c r="X902" s="164"/>
      <c r="Y902" s="164"/>
      <c r="Z902" s="164"/>
      <c r="AA902" s="165"/>
      <c r="AB902" s="195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</row>
    <row r="903" spans="1:193" s="4" customFormat="1">
      <c r="A903" s="6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94"/>
      <c r="U903" s="2"/>
      <c r="V903" s="164"/>
      <c r="W903" s="148"/>
      <c r="X903" s="164"/>
      <c r="Y903" s="164"/>
      <c r="Z903" s="164"/>
      <c r="AA903" s="165"/>
      <c r="AB903" s="195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</row>
    <row r="904" spans="1:193" s="4" customFormat="1">
      <c r="A904" s="6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94"/>
      <c r="U904" s="2"/>
      <c r="V904" s="164"/>
      <c r="W904" s="148"/>
      <c r="X904" s="164"/>
      <c r="Y904" s="164"/>
      <c r="Z904" s="164"/>
      <c r="AA904" s="165"/>
      <c r="AB904" s="195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</row>
    <row r="905" spans="1:193" s="4" customFormat="1">
      <c r="A905" s="6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94"/>
      <c r="U905" s="2"/>
      <c r="V905" s="164"/>
      <c r="W905" s="148"/>
      <c r="X905" s="164"/>
      <c r="Y905" s="164"/>
      <c r="Z905" s="164"/>
      <c r="AA905" s="165"/>
      <c r="AB905" s="195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</row>
    <row r="906" spans="1:193" s="4" customFormat="1">
      <c r="A906" s="6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94"/>
      <c r="U906" s="2"/>
      <c r="V906" s="164"/>
      <c r="W906" s="148"/>
      <c r="X906" s="164"/>
      <c r="Y906" s="164"/>
      <c r="Z906" s="164"/>
      <c r="AA906" s="165"/>
      <c r="AB906" s="195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</row>
    <row r="907" spans="1:193" s="4" customFormat="1">
      <c r="A907" s="6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94"/>
      <c r="U907" s="2"/>
      <c r="V907" s="164"/>
      <c r="W907" s="148"/>
      <c r="X907" s="164"/>
      <c r="Y907" s="164"/>
      <c r="Z907" s="164"/>
      <c r="AA907" s="165"/>
      <c r="AB907" s="195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</row>
    <row r="908" spans="1:193" s="4" customFormat="1">
      <c r="A908" s="6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94"/>
      <c r="U908" s="2"/>
      <c r="V908" s="164"/>
      <c r="W908" s="148"/>
      <c r="X908" s="164"/>
      <c r="Y908" s="164"/>
      <c r="Z908" s="164"/>
      <c r="AA908" s="165"/>
      <c r="AB908" s="195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</row>
    <row r="909" spans="1:193" s="4" customFormat="1">
      <c r="A909" s="6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94"/>
      <c r="U909" s="2"/>
      <c r="V909" s="164"/>
      <c r="W909" s="148"/>
      <c r="X909" s="164"/>
      <c r="Y909" s="164"/>
      <c r="Z909" s="164"/>
      <c r="AA909" s="165"/>
      <c r="AB909" s="195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</row>
    <row r="910" spans="1:193" s="4" customFormat="1">
      <c r="A910" s="6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94"/>
      <c r="U910" s="2"/>
      <c r="V910" s="164"/>
      <c r="W910" s="148"/>
      <c r="X910" s="164"/>
      <c r="Y910" s="164"/>
      <c r="Z910" s="164"/>
      <c r="AA910" s="165"/>
      <c r="AB910" s="195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</row>
    <row r="911" spans="1:193" s="4" customFormat="1">
      <c r="A911" s="6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94"/>
      <c r="U911" s="2"/>
      <c r="V911" s="164"/>
      <c r="W911" s="148"/>
      <c r="X911" s="164"/>
      <c r="Y911" s="164"/>
      <c r="Z911" s="164"/>
      <c r="AA911" s="165"/>
      <c r="AB911" s="195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</row>
    <row r="912" spans="1:193" s="4" customFormat="1">
      <c r="A912" s="6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94"/>
      <c r="U912" s="2"/>
      <c r="V912" s="164"/>
      <c r="W912" s="148"/>
      <c r="X912" s="164"/>
      <c r="Y912" s="164"/>
      <c r="Z912" s="164"/>
      <c r="AA912" s="165"/>
      <c r="AB912" s="195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</row>
    <row r="913" spans="1:193" s="4" customFormat="1">
      <c r="A913" s="6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94"/>
      <c r="U913" s="2"/>
      <c r="V913" s="164"/>
      <c r="W913" s="148"/>
      <c r="X913" s="164"/>
      <c r="Y913" s="164"/>
      <c r="Z913" s="164"/>
      <c r="AA913" s="165"/>
      <c r="AB913" s="195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</row>
    <row r="914" spans="1:193" s="4" customFormat="1">
      <c r="A914" s="6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94"/>
      <c r="U914" s="2"/>
      <c r="V914" s="164"/>
      <c r="W914" s="148"/>
      <c r="X914" s="164"/>
      <c r="Y914" s="164"/>
      <c r="Z914" s="164"/>
      <c r="AA914" s="165"/>
      <c r="AB914" s="195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</row>
    <row r="915" spans="1:193" s="4" customFormat="1">
      <c r="A915" s="6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94"/>
      <c r="U915" s="2"/>
      <c r="V915" s="164"/>
      <c r="W915" s="148"/>
      <c r="X915" s="164"/>
      <c r="Y915" s="164"/>
      <c r="Z915" s="164"/>
      <c r="AA915" s="165"/>
      <c r="AB915" s="195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</row>
    <row r="916" spans="1:193" s="4" customFormat="1">
      <c r="A916" s="6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94"/>
      <c r="U916" s="2"/>
      <c r="V916" s="164"/>
      <c r="W916" s="148"/>
      <c r="X916" s="164"/>
      <c r="Y916" s="164"/>
      <c r="Z916" s="164"/>
      <c r="AA916" s="165"/>
      <c r="AB916" s="195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</row>
    <row r="917" spans="1:193" s="4" customFormat="1">
      <c r="A917" s="6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94"/>
      <c r="U917" s="2"/>
      <c r="V917" s="164"/>
      <c r="W917" s="148"/>
      <c r="X917" s="164"/>
      <c r="Y917" s="164"/>
      <c r="Z917" s="164"/>
      <c r="AA917" s="165"/>
      <c r="AB917" s="195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</row>
    <row r="918" spans="1:193" s="4" customFormat="1">
      <c r="A918" s="6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94"/>
      <c r="U918" s="2"/>
      <c r="V918" s="164"/>
      <c r="W918" s="148"/>
      <c r="X918" s="164"/>
      <c r="Y918" s="164"/>
      <c r="Z918" s="164"/>
      <c r="AA918" s="165"/>
      <c r="AB918" s="195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</row>
    <row r="919" spans="1:193" s="4" customFormat="1">
      <c r="A919" s="6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94"/>
      <c r="U919" s="2"/>
      <c r="V919" s="164"/>
      <c r="W919" s="148"/>
      <c r="X919" s="164"/>
      <c r="Y919" s="164"/>
      <c r="Z919" s="164"/>
      <c r="AA919" s="165"/>
      <c r="AB919" s="195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</row>
    <row r="920" spans="1:193" s="4" customFormat="1">
      <c r="A920" s="6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94"/>
      <c r="U920" s="2"/>
      <c r="V920" s="164"/>
      <c r="W920" s="148"/>
      <c r="X920" s="164"/>
      <c r="Y920" s="164"/>
      <c r="Z920" s="164"/>
      <c r="AA920" s="165"/>
      <c r="AB920" s="195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</row>
    <row r="921" spans="1:193" s="4" customFormat="1">
      <c r="A921" s="6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94"/>
      <c r="U921" s="2"/>
      <c r="V921" s="164"/>
      <c r="W921" s="148"/>
      <c r="X921" s="164"/>
      <c r="Y921" s="164"/>
      <c r="Z921" s="164"/>
      <c r="AA921" s="165"/>
      <c r="AB921" s="195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</row>
    <row r="922" spans="1:193" s="4" customFormat="1">
      <c r="A922" s="6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94"/>
      <c r="U922" s="2"/>
      <c r="V922" s="164"/>
      <c r="W922" s="148"/>
      <c r="X922" s="164"/>
      <c r="Y922" s="164"/>
      <c r="Z922" s="164"/>
      <c r="AA922" s="165"/>
      <c r="AB922" s="195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</row>
    <row r="923" spans="1:193" s="4" customFormat="1">
      <c r="A923" s="6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94"/>
      <c r="U923" s="2"/>
      <c r="V923" s="164"/>
      <c r="W923" s="148"/>
      <c r="X923" s="164"/>
      <c r="Y923" s="164"/>
      <c r="Z923" s="164"/>
      <c r="AA923" s="165"/>
      <c r="AB923" s="195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</row>
    <row r="924" spans="1:193" s="4" customFormat="1">
      <c r="A924" s="6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94"/>
      <c r="U924" s="2"/>
      <c r="V924" s="164"/>
      <c r="W924" s="148"/>
      <c r="X924" s="164"/>
      <c r="Y924" s="164"/>
      <c r="Z924" s="164"/>
      <c r="AA924" s="165"/>
      <c r="AB924" s="195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</row>
    <row r="925" spans="1:193" s="4" customFormat="1">
      <c r="A925" s="6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94"/>
      <c r="U925" s="2"/>
      <c r="V925" s="164"/>
      <c r="W925" s="148"/>
      <c r="X925" s="164"/>
      <c r="Y925" s="164"/>
      <c r="Z925" s="164"/>
      <c r="AA925" s="165"/>
      <c r="AB925" s="195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</row>
    <row r="926" spans="1:193" s="4" customFormat="1">
      <c r="A926" s="6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94"/>
      <c r="U926" s="2"/>
      <c r="V926" s="164"/>
      <c r="W926" s="148"/>
      <c r="X926" s="164"/>
      <c r="Y926" s="164"/>
      <c r="Z926" s="164"/>
      <c r="AA926" s="165"/>
      <c r="AB926" s="195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</row>
    <row r="927" spans="1:193" s="4" customFormat="1">
      <c r="A927" s="6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94"/>
      <c r="U927" s="2"/>
      <c r="V927" s="164"/>
      <c r="W927" s="148"/>
      <c r="X927" s="164"/>
      <c r="Y927" s="164"/>
      <c r="Z927" s="164"/>
      <c r="AA927" s="165"/>
      <c r="AB927" s="195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</row>
    <row r="928" spans="1:193" s="4" customFormat="1">
      <c r="A928" s="6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94"/>
      <c r="U928" s="2"/>
      <c r="V928" s="164"/>
      <c r="W928" s="148"/>
      <c r="X928" s="164"/>
      <c r="Y928" s="164"/>
      <c r="Z928" s="164"/>
      <c r="AA928" s="165"/>
      <c r="AB928" s="195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</row>
    <row r="929" spans="1:193" s="4" customFormat="1">
      <c r="A929" s="6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94"/>
      <c r="U929" s="2"/>
      <c r="V929" s="164"/>
      <c r="W929" s="148"/>
      <c r="X929" s="164"/>
      <c r="Y929" s="164"/>
      <c r="Z929" s="164"/>
      <c r="AA929" s="165"/>
      <c r="AB929" s="195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</row>
    <row r="930" spans="1:193" s="4" customFormat="1">
      <c r="A930" s="6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94"/>
      <c r="U930" s="2"/>
      <c r="V930" s="164"/>
      <c r="W930" s="148"/>
      <c r="X930" s="164"/>
      <c r="Y930" s="164"/>
      <c r="Z930" s="164"/>
      <c r="AA930" s="165"/>
      <c r="AB930" s="195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</row>
    <row r="931" spans="1:193" s="4" customFormat="1">
      <c r="A931" s="6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94"/>
      <c r="U931" s="2"/>
      <c r="V931" s="164"/>
      <c r="W931" s="148"/>
      <c r="X931" s="164"/>
      <c r="Y931" s="164"/>
      <c r="Z931" s="164"/>
      <c r="AA931" s="165"/>
      <c r="AB931" s="195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</row>
    <row r="932" spans="1:193" s="4" customFormat="1">
      <c r="A932" s="6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94"/>
      <c r="U932" s="2"/>
      <c r="V932" s="164"/>
      <c r="W932" s="148"/>
      <c r="X932" s="164"/>
      <c r="Y932" s="164"/>
      <c r="Z932" s="164"/>
      <c r="AA932" s="165"/>
      <c r="AB932" s="195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</row>
    <row r="933" spans="1:193" s="4" customFormat="1">
      <c r="A933" s="6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94"/>
      <c r="U933" s="2"/>
      <c r="V933" s="164"/>
      <c r="W933" s="148"/>
      <c r="X933" s="164"/>
      <c r="Y933" s="164"/>
      <c r="Z933" s="164"/>
      <c r="AA933" s="165"/>
      <c r="AB933" s="195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</row>
    <row r="934" spans="1:193" s="4" customFormat="1">
      <c r="A934" s="6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94"/>
      <c r="U934" s="2"/>
      <c r="V934" s="164"/>
      <c r="W934" s="148"/>
      <c r="X934" s="164"/>
      <c r="Y934" s="164"/>
      <c r="Z934" s="164"/>
      <c r="AA934" s="165"/>
      <c r="AB934" s="195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</row>
    <row r="935" spans="1:193" s="4" customFormat="1">
      <c r="A935" s="6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94"/>
      <c r="U935" s="2"/>
      <c r="V935" s="164"/>
      <c r="W935" s="148"/>
      <c r="X935" s="164"/>
      <c r="Y935" s="164"/>
      <c r="Z935" s="164"/>
      <c r="AA935" s="165"/>
      <c r="AB935" s="195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</row>
    <row r="936" spans="1:193" s="4" customFormat="1">
      <c r="A936" s="6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94"/>
      <c r="U936" s="2"/>
      <c r="V936" s="164"/>
      <c r="W936" s="148"/>
      <c r="X936" s="164"/>
      <c r="Y936" s="164"/>
      <c r="Z936" s="164"/>
      <c r="AA936" s="165"/>
      <c r="AB936" s="195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</row>
    <row r="937" spans="1:193" s="4" customFormat="1">
      <c r="A937" s="6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94"/>
      <c r="U937" s="2"/>
      <c r="V937" s="164"/>
      <c r="W937" s="148"/>
      <c r="X937" s="164"/>
      <c r="Y937" s="164"/>
      <c r="Z937" s="164"/>
      <c r="AA937" s="165"/>
      <c r="AB937" s="195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</row>
    <row r="938" spans="1:193" s="4" customFormat="1">
      <c r="A938" s="6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94"/>
      <c r="U938" s="2"/>
      <c r="V938" s="164"/>
      <c r="W938" s="148"/>
      <c r="X938" s="164"/>
      <c r="Y938" s="164"/>
      <c r="Z938" s="164"/>
      <c r="AA938" s="165"/>
      <c r="AB938" s="195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</row>
    <row r="939" spans="1:193" s="4" customFormat="1">
      <c r="A939" s="6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94"/>
      <c r="U939" s="2"/>
      <c r="V939" s="164"/>
      <c r="W939" s="148"/>
      <c r="X939" s="164"/>
      <c r="Y939" s="164"/>
      <c r="Z939" s="164"/>
      <c r="AA939" s="165"/>
      <c r="AB939" s="195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</row>
    <row r="940" spans="1:193" s="4" customFormat="1">
      <c r="A940" s="6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94"/>
      <c r="U940" s="2"/>
      <c r="V940" s="164"/>
      <c r="W940" s="148"/>
      <c r="X940" s="164"/>
      <c r="Y940" s="164"/>
      <c r="Z940" s="164"/>
      <c r="AA940" s="165"/>
      <c r="AB940" s="195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</row>
    <row r="941" spans="1:193" s="4" customFormat="1">
      <c r="A941" s="6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94"/>
      <c r="U941" s="2"/>
      <c r="V941" s="164"/>
      <c r="W941" s="148"/>
      <c r="X941" s="164"/>
      <c r="Y941" s="164"/>
      <c r="Z941" s="164"/>
      <c r="AA941" s="165"/>
      <c r="AB941" s="195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</row>
    <row r="942" spans="1:193" s="4" customFormat="1">
      <c r="A942" s="6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94"/>
      <c r="U942" s="2"/>
      <c r="V942" s="164"/>
      <c r="W942" s="148"/>
      <c r="X942" s="164"/>
      <c r="Y942" s="164"/>
      <c r="Z942" s="164"/>
      <c r="AA942" s="165"/>
      <c r="AB942" s="195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</row>
    <row r="943" spans="1:193" s="4" customFormat="1">
      <c r="A943" s="6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94"/>
      <c r="U943" s="2"/>
      <c r="V943" s="164"/>
      <c r="W943" s="148"/>
      <c r="X943" s="164"/>
      <c r="Y943" s="164"/>
      <c r="Z943" s="164"/>
      <c r="AA943" s="165"/>
      <c r="AB943" s="195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</row>
    <row r="944" spans="1:193" s="4" customFormat="1">
      <c r="A944" s="6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94"/>
      <c r="U944" s="2"/>
      <c r="V944" s="164"/>
      <c r="W944" s="148"/>
      <c r="X944" s="164"/>
      <c r="Y944" s="164"/>
      <c r="Z944" s="164"/>
      <c r="AA944" s="165"/>
      <c r="AB944" s="195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</row>
    <row r="945" spans="1:193" s="4" customFormat="1">
      <c r="A945" s="6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94"/>
      <c r="U945" s="2"/>
      <c r="V945" s="164"/>
      <c r="W945" s="148"/>
      <c r="X945" s="164"/>
      <c r="Y945" s="164"/>
      <c r="Z945" s="164"/>
      <c r="AA945" s="165"/>
      <c r="AB945" s="195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</row>
    <row r="946" spans="1:193" s="4" customFormat="1">
      <c r="A946" s="6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94"/>
      <c r="U946" s="2"/>
      <c r="V946" s="164"/>
      <c r="W946" s="148"/>
      <c r="X946" s="164"/>
      <c r="Y946" s="164"/>
      <c r="Z946" s="164"/>
      <c r="AA946" s="165"/>
      <c r="AB946" s="195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</row>
    <row r="947" spans="1:193" s="4" customFormat="1">
      <c r="A947" s="6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94"/>
      <c r="U947" s="2"/>
      <c r="V947" s="164"/>
      <c r="W947" s="148"/>
      <c r="X947" s="164"/>
      <c r="Y947" s="164"/>
      <c r="Z947" s="164"/>
      <c r="AA947" s="165"/>
      <c r="AB947" s="195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</row>
    <row r="948" spans="1:193" s="4" customFormat="1">
      <c r="A948" s="6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94"/>
      <c r="U948" s="2"/>
      <c r="V948" s="164"/>
      <c r="W948" s="148"/>
      <c r="X948" s="164"/>
      <c r="Y948" s="164"/>
      <c r="Z948" s="164"/>
      <c r="AA948" s="165"/>
      <c r="AB948" s="195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</row>
    <row r="949" spans="1:193" s="4" customFormat="1">
      <c r="A949" s="6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94"/>
      <c r="U949" s="2"/>
      <c r="V949" s="164"/>
      <c r="W949" s="148"/>
      <c r="X949" s="164"/>
      <c r="Y949" s="164"/>
      <c r="Z949" s="164"/>
      <c r="AA949" s="165"/>
      <c r="AB949" s="195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</row>
    <row r="950" spans="1:193" s="4" customFormat="1">
      <c r="A950" s="6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94"/>
      <c r="U950" s="2"/>
      <c r="V950" s="164"/>
      <c r="W950" s="148"/>
      <c r="X950" s="164"/>
      <c r="Y950" s="164"/>
      <c r="Z950" s="164"/>
      <c r="AA950" s="165"/>
      <c r="AB950" s="195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</row>
    <row r="951" spans="1:193" s="4" customFormat="1">
      <c r="A951" s="6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94"/>
      <c r="U951" s="2"/>
      <c r="V951" s="164"/>
      <c r="W951" s="148"/>
      <c r="X951" s="164"/>
      <c r="Y951" s="164"/>
      <c r="Z951" s="164"/>
      <c r="AA951" s="165"/>
      <c r="AB951" s="195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</row>
    <row r="952" spans="1:193" s="4" customFormat="1">
      <c r="A952" s="6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94"/>
      <c r="U952" s="2"/>
      <c r="V952" s="164"/>
      <c r="W952" s="148"/>
      <c r="X952" s="164"/>
      <c r="Y952" s="164"/>
      <c r="Z952" s="164"/>
      <c r="AA952" s="165"/>
      <c r="AB952" s="195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</row>
    <row r="953" spans="1:193" s="4" customFormat="1">
      <c r="A953" s="6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94"/>
      <c r="U953" s="2"/>
      <c r="V953" s="164"/>
      <c r="W953" s="148"/>
      <c r="X953" s="164"/>
      <c r="Y953" s="164"/>
      <c r="Z953" s="164"/>
      <c r="AA953" s="165"/>
      <c r="AB953" s="195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</row>
    <row r="954" spans="1:193" s="4" customFormat="1">
      <c r="A954" s="6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94"/>
      <c r="U954" s="2"/>
      <c r="V954" s="164"/>
      <c r="W954" s="148"/>
      <c r="X954" s="164"/>
      <c r="Y954" s="164"/>
      <c r="Z954" s="164"/>
      <c r="AA954" s="165"/>
      <c r="AB954" s="195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</row>
    <row r="955" spans="1:193" s="4" customFormat="1">
      <c r="A955" s="6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94"/>
      <c r="U955" s="2"/>
      <c r="V955" s="164"/>
      <c r="W955" s="148"/>
      <c r="X955" s="164"/>
      <c r="Y955" s="164"/>
      <c r="Z955" s="164"/>
      <c r="AA955" s="165"/>
      <c r="AB955" s="195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</row>
    <row r="956" spans="1:193" s="4" customFormat="1">
      <c r="A956" s="6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94"/>
      <c r="U956" s="2"/>
      <c r="V956" s="164"/>
      <c r="W956" s="148"/>
      <c r="X956" s="164"/>
      <c r="Y956" s="164"/>
      <c r="Z956" s="164"/>
      <c r="AA956" s="165"/>
      <c r="AB956" s="195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</row>
    <row r="957" spans="1:193" s="4" customFormat="1">
      <c r="A957" s="6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94"/>
      <c r="U957" s="2"/>
      <c r="V957" s="164"/>
      <c r="W957" s="148"/>
      <c r="X957" s="164"/>
      <c r="Y957" s="164"/>
      <c r="Z957" s="164"/>
      <c r="AA957" s="165"/>
      <c r="AB957" s="195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</row>
    <row r="958" spans="1:193" s="4" customFormat="1">
      <c r="A958" s="6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94"/>
      <c r="U958" s="2"/>
      <c r="V958" s="164"/>
      <c r="W958" s="148"/>
      <c r="X958" s="164"/>
      <c r="Y958" s="164"/>
      <c r="Z958" s="164"/>
      <c r="AA958" s="165"/>
      <c r="AB958" s="195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</row>
    <row r="959" spans="1:193" s="4" customFormat="1">
      <c r="A959" s="6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94"/>
      <c r="U959" s="2"/>
      <c r="V959" s="164"/>
      <c r="W959" s="148"/>
      <c r="X959" s="164"/>
      <c r="Y959" s="164"/>
      <c r="Z959" s="164"/>
      <c r="AA959" s="165"/>
      <c r="AB959" s="195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</row>
    <row r="960" spans="1:193" s="4" customFormat="1">
      <c r="A960" s="6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94"/>
      <c r="U960" s="2"/>
      <c r="V960" s="164"/>
      <c r="W960" s="148"/>
      <c r="X960" s="164"/>
      <c r="Y960" s="164"/>
      <c r="Z960" s="164"/>
      <c r="AA960" s="165"/>
      <c r="AB960" s="195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</row>
    <row r="961" spans="1:193" s="4" customFormat="1">
      <c r="A961" s="6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94"/>
      <c r="U961" s="2"/>
      <c r="V961" s="164"/>
      <c r="W961" s="148"/>
      <c r="X961" s="164"/>
      <c r="Y961" s="164"/>
      <c r="Z961" s="164"/>
      <c r="AA961" s="165"/>
      <c r="AB961" s="195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</row>
    <row r="962" spans="1:193" s="4" customFormat="1">
      <c r="A962" s="6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94"/>
      <c r="U962" s="2"/>
      <c r="V962" s="164"/>
      <c r="W962" s="148"/>
      <c r="X962" s="164"/>
      <c r="Y962" s="164"/>
      <c r="Z962" s="164"/>
      <c r="AA962" s="165"/>
      <c r="AB962" s="195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</row>
    <row r="963" spans="1:193" s="4" customFormat="1">
      <c r="A963" s="6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94"/>
      <c r="U963" s="2"/>
      <c r="V963" s="164"/>
      <c r="W963" s="148"/>
      <c r="X963" s="164"/>
      <c r="Y963" s="164"/>
      <c r="Z963" s="164"/>
      <c r="AA963" s="165"/>
      <c r="AB963" s="195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</row>
    <row r="964" spans="1:193" s="4" customFormat="1">
      <c r="A964" s="6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94"/>
      <c r="U964" s="2"/>
      <c r="V964" s="164"/>
      <c r="W964" s="148"/>
      <c r="X964" s="164"/>
      <c r="Y964" s="164"/>
      <c r="Z964" s="164"/>
      <c r="AA964" s="165"/>
      <c r="AB964" s="195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</row>
    <row r="965" spans="1:193" s="4" customFormat="1">
      <c r="A965" s="6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94"/>
      <c r="U965" s="2"/>
      <c r="V965" s="164"/>
      <c r="W965" s="148"/>
      <c r="X965" s="164"/>
      <c r="Y965" s="164"/>
      <c r="Z965" s="164"/>
      <c r="AA965" s="165"/>
      <c r="AB965" s="195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</row>
    <row r="966" spans="1:193" s="4" customFormat="1">
      <c r="A966" s="6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94"/>
      <c r="U966" s="2"/>
      <c r="V966" s="164"/>
      <c r="W966" s="148"/>
      <c r="X966" s="164"/>
      <c r="Y966" s="164"/>
      <c r="Z966" s="164"/>
      <c r="AA966" s="165"/>
      <c r="AB966" s="195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</row>
    <row r="967" spans="1:193" s="4" customFormat="1">
      <c r="A967" s="6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94"/>
      <c r="U967" s="2"/>
      <c r="V967" s="164"/>
      <c r="W967" s="148"/>
      <c r="X967" s="164"/>
      <c r="Y967" s="164"/>
      <c r="Z967" s="164"/>
      <c r="AA967" s="165"/>
      <c r="AB967" s="195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</row>
    <row r="968" spans="1:193" s="4" customFormat="1">
      <c r="A968" s="6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94"/>
      <c r="U968" s="2"/>
      <c r="V968" s="164"/>
      <c r="W968" s="148"/>
      <c r="X968" s="164"/>
      <c r="Y968" s="164"/>
      <c r="Z968" s="164"/>
      <c r="AA968" s="165"/>
      <c r="AB968" s="195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</row>
    <row r="969" spans="1:193" s="4" customFormat="1">
      <c r="A969" s="6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94"/>
      <c r="U969" s="2"/>
      <c r="V969" s="164"/>
      <c r="W969" s="148"/>
      <c r="X969" s="164"/>
      <c r="Y969" s="164"/>
      <c r="Z969" s="164"/>
      <c r="AA969" s="165"/>
      <c r="AB969" s="195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</row>
    <row r="970" spans="1:193" s="4" customFormat="1">
      <c r="A970" s="6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94"/>
      <c r="U970" s="2"/>
      <c r="V970" s="164"/>
      <c r="W970" s="148"/>
      <c r="X970" s="164"/>
      <c r="Y970" s="164"/>
      <c r="Z970" s="164"/>
      <c r="AA970" s="165"/>
      <c r="AB970" s="195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</row>
    <row r="971" spans="1:193" s="4" customFormat="1">
      <c r="A971" s="6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94"/>
      <c r="U971" s="2"/>
      <c r="V971" s="164"/>
      <c r="W971" s="148"/>
      <c r="X971" s="164"/>
      <c r="Y971" s="164"/>
      <c r="Z971" s="164"/>
      <c r="AA971" s="165"/>
      <c r="AB971" s="195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</row>
    <row r="972" spans="1:193" s="4" customFormat="1">
      <c r="A972" s="6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94"/>
      <c r="U972" s="2"/>
      <c r="V972" s="164"/>
      <c r="W972" s="148"/>
      <c r="X972" s="164"/>
      <c r="Y972" s="164"/>
      <c r="Z972" s="164"/>
      <c r="AA972" s="165"/>
      <c r="AB972" s="195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</row>
    <row r="973" spans="1:193" s="4" customFormat="1">
      <c r="A973" s="6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94"/>
      <c r="U973" s="2"/>
      <c r="V973" s="164"/>
      <c r="W973" s="148"/>
      <c r="X973" s="164"/>
      <c r="Y973" s="164"/>
      <c r="Z973" s="164"/>
      <c r="AA973" s="165"/>
      <c r="AB973" s="195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</row>
    <row r="974" spans="1:193" s="4" customFormat="1">
      <c r="A974" s="6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94"/>
      <c r="U974" s="2"/>
      <c r="V974" s="164"/>
      <c r="W974" s="148"/>
      <c r="X974" s="164"/>
      <c r="Y974" s="164"/>
      <c r="Z974" s="164"/>
      <c r="AA974" s="165"/>
      <c r="AB974" s="195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</row>
    <row r="975" spans="1:193" s="4" customFormat="1">
      <c r="A975" s="6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94"/>
      <c r="U975" s="2"/>
      <c r="V975" s="164"/>
      <c r="W975" s="148"/>
      <c r="X975" s="164"/>
      <c r="Y975" s="164"/>
      <c r="Z975" s="164"/>
      <c r="AA975" s="165"/>
      <c r="AB975" s="195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</row>
    <row r="976" spans="1:193" s="4" customFormat="1">
      <c r="A976" s="6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94"/>
      <c r="U976" s="2"/>
      <c r="V976" s="164"/>
      <c r="W976" s="148"/>
      <c r="X976" s="164"/>
      <c r="Y976" s="164"/>
      <c r="Z976" s="164"/>
      <c r="AA976" s="165"/>
      <c r="AB976" s="195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</row>
    <row r="977" spans="1:193" s="4" customFormat="1">
      <c r="A977" s="6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94"/>
      <c r="U977" s="2"/>
      <c r="V977" s="164"/>
      <c r="W977" s="148"/>
      <c r="X977" s="164"/>
      <c r="Y977" s="164"/>
      <c r="Z977" s="164"/>
      <c r="AA977" s="165"/>
      <c r="AB977" s="195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</row>
    <row r="978" spans="1:193" s="4" customFormat="1">
      <c r="A978" s="6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94"/>
      <c r="U978" s="2"/>
      <c r="V978" s="164"/>
      <c r="W978" s="148"/>
      <c r="X978" s="164"/>
      <c r="Y978" s="164"/>
      <c r="Z978" s="164"/>
      <c r="AA978" s="165"/>
      <c r="AB978" s="195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</row>
    <row r="979" spans="1:193" s="4" customFormat="1">
      <c r="A979" s="6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94"/>
      <c r="U979" s="2"/>
      <c r="V979" s="164"/>
      <c r="W979" s="148"/>
      <c r="X979" s="164"/>
      <c r="Y979" s="164"/>
      <c r="Z979" s="164"/>
      <c r="AA979" s="165"/>
      <c r="AB979" s="195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</row>
    <row r="980" spans="1:193" s="4" customFormat="1">
      <c r="A980" s="6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94"/>
      <c r="U980" s="2"/>
      <c r="V980" s="164"/>
      <c r="W980" s="148"/>
      <c r="X980" s="164"/>
      <c r="Y980" s="164"/>
      <c r="Z980" s="164"/>
      <c r="AA980" s="165"/>
      <c r="AB980" s="195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</row>
    <row r="981" spans="1:193" s="4" customFormat="1">
      <c r="A981" s="6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94"/>
      <c r="U981" s="2"/>
      <c r="V981" s="164"/>
      <c r="W981" s="148"/>
      <c r="X981" s="164"/>
      <c r="Y981" s="164"/>
      <c r="Z981" s="164"/>
      <c r="AA981" s="165"/>
      <c r="AB981" s="195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</row>
    <row r="982" spans="1:193" s="4" customFormat="1">
      <c r="A982" s="6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94"/>
      <c r="U982" s="2"/>
      <c r="V982" s="164"/>
      <c r="W982" s="148"/>
      <c r="X982" s="164"/>
      <c r="Y982" s="164"/>
      <c r="Z982" s="164"/>
      <c r="AA982" s="165"/>
      <c r="AB982" s="195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</row>
    <row r="983" spans="1:193" s="4" customFormat="1">
      <c r="A983" s="6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94"/>
      <c r="U983" s="2"/>
      <c r="V983" s="164"/>
      <c r="W983" s="148"/>
      <c r="X983" s="164"/>
      <c r="Y983" s="164"/>
      <c r="Z983" s="164"/>
      <c r="AA983" s="165"/>
      <c r="AB983" s="195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</row>
    <row r="984" spans="1:193" s="4" customFormat="1">
      <c r="A984" s="6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94"/>
      <c r="U984" s="2"/>
      <c r="V984" s="164"/>
      <c r="W984" s="148"/>
      <c r="X984" s="164"/>
      <c r="Y984" s="164"/>
      <c r="Z984" s="164"/>
      <c r="AA984" s="165"/>
      <c r="AB984" s="195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</row>
    <row r="985" spans="1:193" s="4" customFormat="1">
      <c r="A985" s="6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94"/>
      <c r="U985" s="2"/>
      <c r="V985" s="164"/>
      <c r="W985" s="148"/>
      <c r="X985" s="164"/>
      <c r="Y985" s="164"/>
      <c r="Z985" s="164"/>
      <c r="AA985" s="165"/>
      <c r="AB985" s="195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</row>
    <row r="986" spans="1:193" s="4" customFormat="1">
      <c r="A986" s="6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94"/>
      <c r="U986" s="2"/>
      <c r="V986" s="164"/>
      <c r="W986" s="148"/>
      <c r="X986" s="164"/>
      <c r="Y986" s="164"/>
      <c r="Z986" s="164"/>
      <c r="AA986" s="165"/>
      <c r="AB986" s="195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</row>
    <row r="987" spans="1:193" s="4" customFormat="1">
      <c r="A987" s="6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94"/>
      <c r="U987" s="2"/>
      <c r="V987" s="164"/>
      <c r="W987" s="148"/>
      <c r="X987" s="164"/>
      <c r="Y987" s="164"/>
      <c r="Z987" s="164"/>
      <c r="AA987" s="165"/>
      <c r="AB987" s="195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</row>
    <row r="988" spans="1:193" s="4" customFormat="1">
      <c r="A988" s="6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94"/>
      <c r="U988" s="2"/>
      <c r="V988" s="164"/>
      <c r="W988" s="148"/>
      <c r="X988" s="164"/>
      <c r="Y988" s="164"/>
      <c r="Z988" s="164"/>
      <c r="AA988" s="165"/>
      <c r="AB988" s="195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</row>
    <row r="989" spans="1:193" s="4" customFormat="1">
      <c r="A989" s="6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94"/>
      <c r="U989" s="2"/>
      <c r="V989" s="164"/>
      <c r="W989" s="148"/>
      <c r="X989" s="164"/>
      <c r="Y989" s="164"/>
      <c r="Z989" s="164"/>
      <c r="AA989" s="165"/>
      <c r="AB989" s="195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</row>
    <row r="990" spans="1:193" s="4" customFormat="1">
      <c r="A990" s="6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94"/>
      <c r="U990" s="2"/>
      <c r="V990" s="164"/>
      <c r="W990" s="148"/>
      <c r="X990" s="164"/>
      <c r="Y990" s="164"/>
      <c r="Z990" s="164"/>
      <c r="AA990" s="165"/>
      <c r="AB990" s="195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</row>
    <row r="991" spans="1:193" s="4" customFormat="1">
      <c r="A991" s="6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94"/>
      <c r="U991" s="2"/>
      <c r="V991" s="164"/>
      <c r="W991" s="148"/>
      <c r="X991" s="164"/>
      <c r="Y991" s="164"/>
      <c r="Z991" s="164"/>
      <c r="AA991" s="165"/>
      <c r="AB991" s="195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</row>
    <row r="992" spans="1:193" s="4" customFormat="1">
      <c r="A992" s="6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94"/>
      <c r="U992" s="2"/>
      <c r="V992" s="164"/>
      <c r="W992" s="148"/>
      <c r="X992" s="164"/>
      <c r="Y992" s="164"/>
      <c r="Z992" s="164"/>
      <c r="AA992" s="165"/>
      <c r="AB992" s="195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</row>
    <row r="993" spans="1:193" s="4" customFormat="1">
      <c r="A993" s="6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94"/>
      <c r="U993" s="2"/>
      <c r="V993" s="164"/>
      <c r="W993" s="148"/>
      <c r="X993" s="164"/>
      <c r="Y993" s="164"/>
      <c r="Z993" s="164"/>
      <c r="AA993" s="165"/>
      <c r="AB993" s="195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</row>
    <row r="994" spans="1:193" s="4" customFormat="1">
      <c r="A994" s="6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94"/>
      <c r="U994" s="2"/>
      <c r="V994" s="164"/>
      <c r="W994" s="148"/>
      <c r="X994" s="164"/>
      <c r="Y994" s="164"/>
      <c r="Z994" s="164"/>
      <c r="AA994" s="165"/>
      <c r="AB994" s="195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</row>
    <row r="995" spans="1:193" s="4" customFormat="1">
      <c r="A995" s="6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94"/>
      <c r="U995" s="2"/>
      <c r="V995" s="164"/>
      <c r="W995" s="148"/>
      <c r="X995" s="164"/>
      <c r="Y995" s="164"/>
      <c r="Z995" s="164"/>
      <c r="AA995" s="165"/>
      <c r="AB995" s="195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</row>
    <row r="996" spans="1:193" s="4" customFormat="1">
      <c r="A996" s="6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94"/>
      <c r="U996" s="2"/>
      <c r="V996" s="164"/>
      <c r="W996" s="148"/>
      <c r="X996" s="164"/>
      <c r="Y996" s="164"/>
      <c r="Z996" s="164"/>
      <c r="AA996" s="165"/>
      <c r="AB996" s="195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</row>
    <row r="997" spans="1:193" s="4" customFormat="1">
      <c r="A997" s="6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94"/>
      <c r="U997" s="2"/>
      <c r="V997" s="164"/>
      <c r="W997" s="148"/>
      <c r="X997" s="164"/>
      <c r="Y997" s="164"/>
      <c r="Z997" s="164"/>
      <c r="AA997" s="165"/>
      <c r="AB997" s="195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</row>
    <row r="998" spans="1:193" s="4" customFormat="1">
      <c r="A998" s="6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94"/>
      <c r="U998" s="2"/>
      <c r="V998" s="164"/>
      <c r="W998" s="148"/>
      <c r="X998" s="164"/>
      <c r="Y998" s="164"/>
      <c r="Z998" s="164"/>
      <c r="AA998" s="165"/>
      <c r="AB998" s="195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</row>
    <row r="999" spans="1:193" s="4" customFormat="1">
      <c r="A999" s="6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94"/>
      <c r="U999" s="2"/>
      <c r="V999" s="164"/>
      <c r="W999" s="148"/>
      <c r="X999" s="164"/>
      <c r="Y999" s="164"/>
      <c r="Z999" s="164"/>
      <c r="AA999" s="165"/>
      <c r="AB999" s="195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</row>
    <row r="1000" spans="1:193" s="4" customFormat="1">
      <c r="A1000" s="6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94"/>
      <c r="U1000" s="2"/>
      <c r="V1000" s="164"/>
      <c r="W1000" s="148"/>
      <c r="X1000" s="164"/>
      <c r="Y1000" s="164"/>
      <c r="Z1000" s="164"/>
      <c r="AA1000" s="165"/>
      <c r="AB1000" s="195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</row>
    <row r="1001" spans="1:193" s="4" customFormat="1">
      <c r="A1001" s="6"/>
      <c r="B1001" s="6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94"/>
      <c r="U1001" s="2"/>
      <c r="V1001" s="164"/>
      <c r="W1001" s="148"/>
      <c r="X1001" s="164"/>
      <c r="Y1001" s="164"/>
      <c r="Z1001" s="164"/>
      <c r="AA1001" s="165"/>
      <c r="AB1001" s="195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</row>
    <row r="1002" spans="1:193" s="4" customFormat="1">
      <c r="A1002" s="6"/>
      <c r="B1002" s="6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94"/>
      <c r="U1002" s="2"/>
      <c r="V1002" s="164"/>
      <c r="W1002" s="148"/>
      <c r="X1002" s="164"/>
      <c r="Y1002" s="164"/>
      <c r="Z1002" s="164"/>
      <c r="AA1002" s="165"/>
      <c r="AB1002" s="195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</row>
    <row r="1003" spans="1:193" s="4" customFormat="1">
      <c r="A1003" s="6"/>
      <c r="B1003" s="6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94"/>
      <c r="U1003" s="2"/>
      <c r="V1003" s="164"/>
      <c r="W1003" s="148"/>
      <c r="X1003" s="164"/>
      <c r="Y1003" s="164"/>
      <c r="Z1003" s="164"/>
      <c r="AA1003" s="165"/>
      <c r="AB1003" s="195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</row>
    <row r="1004" spans="1:193" s="4" customFormat="1">
      <c r="A1004" s="6"/>
      <c r="B1004" s="6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94"/>
      <c r="U1004" s="2"/>
      <c r="V1004" s="164"/>
      <c r="W1004" s="148"/>
      <c r="X1004" s="164"/>
      <c r="Y1004" s="164"/>
      <c r="Z1004" s="164"/>
      <c r="AA1004" s="165"/>
      <c r="AB1004" s="195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</row>
    <row r="1005" spans="1:193" s="4" customFormat="1">
      <c r="A1005" s="6"/>
      <c r="B1005" s="6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94"/>
      <c r="U1005" s="2"/>
      <c r="V1005" s="164"/>
      <c r="W1005" s="148"/>
      <c r="X1005" s="164"/>
      <c r="Y1005" s="164"/>
      <c r="Z1005" s="164"/>
      <c r="AA1005" s="165"/>
      <c r="AB1005" s="195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</row>
    <row r="1006" spans="1:193" s="4" customFormat="1">
      <c r="A1006" s="6"/>
      <c r="B1006" s="6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94"/>
      <c r="U1006" s="2"/>
      <c r="V1006" s="164"/>
      <c r="W1006" s="148"/>
      <c r="X1006" s="164"/>
      <c r="Y1006" s="164"/>
      <c r="Z1006" s="164"/>
      <c r="AA1006" s="165"/>
      <c r="AB1006" s="195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</row>
    <row r="1007" spans="1:193" s="4" customFormat="1">
      <c r="A1007" s="6"/>
      <c r="B1007" s="6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94"/>
      <c r="U1007" s="2"/>
      <c r="V1007" s="164"/>
      <c r="W1007" s="148"/>
      <c r="X1007" s="164"/>
      <c r="Y1007" s="164"/>
      <c r="Z1007" s="164"/>
      <c r="AA1007" s="165"/>
      <c r="AB1007" s="195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</row>
    <row r="1008" spans="1:193" s="4" customFormat="1">
      <c r="A1008" s="6"/>
      <c r="B1008" s="6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94"/>
      <c r="U1008" s="2"/>
      <c r="V1008" s="164"/>
      <c r="W1008" s="148"/>
      <c r="X1008" s="164"/>
      <c r="Y1008" s="164"/>
      <c r="Z1008" s="164"/>
      <c r="AA1008" s="165"/>
      <c r="AB1008" s="195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</row>
    <row r="1009" spans="1:193" s="4" customFormat="1">
      <c r="A1009" s="6"/>
      <c r="B1009" s="6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94"/>
      <c r="U1009" s="2"/>
      <c r="V1009" s="164"/>
      <c r="W1009" s="148"/>
      <c r="X1009" s="164"/>
      <c r="Y1009" s="164"/>
      <c r="Z1009" s="164"/>
      <c r="AA1009" s="165"/>
      <c r="AB1009" s="195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</row>
    <row r="1010" spans="1:193" s="4" customFormat="1">
      <c r="A1010" s="6"/>
      <c r="B1010" s="6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94"/>
      <c r="U1010" s="2"/>
      <c r="V1010" s="164"/>
      <c r="W1010" s="148"/>
      <c r="X1010" s="164"/>
      <c r="Y1010" s="164"/>
      <c r="Z1010" s="164"/>
      <c r="AA1010" s="165"/>
      <c r="AB1010" s="195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</row>
    <row r="1011" spans="1:193" s="4" customFormat="1">
      <c r="A1011" s="6"/>
      <c r="B1011" s="6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94"/>
      <c r="U1011" s="2"/>
      <c r="V1011" s="164"/>
      <c r="W1011" s="148"/>
      <c r="X1011" s="164"/>
      <c r="Y1011" s="164"/>
      <c r="Z1011" s="164"/>
      <c r="AA1011" s="165"/>
      <c r="AB1011" s="195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</row>
    <row r="1012" spans="1:193" s="4" customFormat="1">
      <c r="A1012" s="6"/>
      <c r="B1012" s="6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94"/>
      <c r="U1012" s="2"/>
      <c r="V1012" s="164"/>
      <c r="W1012" s="148"/>
      <c r="X1012" s="164"/>
      <c r="Y1012" s="164"/>
      <c r="Z1012" s="164"/>
      <c r="AA1012" s="165"/>
      <c r="AB1012" s="195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</row>
    <row r="1013" spans="1:193" s="4" customFormat="1">
      <c r="A1013" s="6"/>
      <c r="B1013" s="6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94"/>
      <c r="U1013" s="2"/>
      <c r="V1013" s="164"/>
      <c r="W1013" s="148"/>
      <c r="X1013" s="164"/>
      <c r="Y1013" s="164"/>
      <c r="Z1013" s="164"/>
      <c r="AA1013" s="165"/>
      <c r="AB1013" s="195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</row>
    <row r="1014" spans="1:193" s="4" customFormat="1">
      <c r="A1014" s="6"/>
      <c r="B1014" s="6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94"/>
      <c r="U1014" s="2"/>
      <c r="V1014" s="164"/>
      <c r="W1014" s="148"/>
      <c r="X1014" s="164"/>
      <c r="Y1014" s="164"/>
      <c r="Z1014" s="164"/>
      <c r="AA1014" s="165"/>
      <c r="AB1014" s="195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</row>
    <row r="1015" spans="1:193" s="4" customFormat="1">
      <c r="A1015" s="6"/>
      <c r="B1015" s="6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94"/>
      <c r="U1015" s="2"/>
      <c r="V1015" s="164"/>
      <c r="W1015" s="148"/>
      <c r="X1015" s="164"/>
      <c r="Y1015" s="164"/>
      <c r="Z1015" s="164"/>
      <c r="AA1015" s="165"/>
      <c r="AB1015" s="195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</row>
    <row r="1016" spans="1:193" s="4" customFormat="1">
      <c r="A1016" s="6"/>
      <c r="B1016" s="6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94"/>
      <c r="U1016" s="2"/>
      <c r="V1016" s="164"/>
      <c r="W1016" s="148"/>
      <c r="X1016" s="164"/>
      <c r="Y1016" s="164"/>
      <c r="Z1016" s="164"/>
      <c r="AA1016" s="165"/>
      <c r="AB1016" s="195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</row>
    <row r="1017" spans="1:193" s="4" customFormat="1">
      <c r="A1017" s="6"/>
      <c r="B1017" s="6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94"/>
      <c r="U1017" s="2"/>
      <c r="V1017" s="164"/>
      <c r="W1017" s="148"/>
      <c r="X1017" s="164"/>
      <c r="Y1017" s="164"/>
      <c r="Z1017" s="164"/>
      <c r="AA1017" s="165"/>
      <c r="AB1017" s="195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</row>
    <row r="1018" spans="1:193" s="4" customFormat="1">
      <c r="A1018" s="6"/>
      <c r="B1018" s="6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94"/>
      <c r="U1018" s="2"/>
      <c r="V1018" s="164"/>
      <c r="W1018" s="148"/>
      <c r="X1018" s="164"/>
      <c r="Y1018" s="164"/>
      <c r="Z1018" s="164"/>
      <c r="AA1018" s="165"/>
      <c r="AB1018" s="195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</row>
    <row r="1019" spans="1:193" s="4" customFormat="1">
      <c r="A1019" s="6"/>
      <c r="B1019" s="6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94"/>
      <c r="U1019" s="2"/>
      <c r="V1019" s="164"/>
      <c r="W1019" s="148"/>
      <c r="X1019" s="164"/>
      <c r="Y1019" s="164"/>
      <c r="Z1019" s="164"/>
      <c r="AA1019" s="165"/>
      <c r="AB1019" s="195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</row>
    <row r="1020" spans="1:193" s="4" customFormat="1">
      <c r="A1020" s="6"/>
      <c r="B1020" s="6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94"/>
      <c r="U1020" s="2"/>
      <c r="V1020" s="164"/>
      <c r="W1020" s="148"/>
      <c r="X1020" s="164"/>
      <c r="Y1020" s="164"/>
      <c r="Z1020" s="164"/>
      <c r="AA1020" s="165"/>
      <c r="AB1020" s="195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</row>
    <row r="1021" spans="1:193" s="4" customFormat="1">
      <c r="A1021" s="6"/>
      <c r="B1021" s="6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94"/>
      <c r="U1021" s="2"/>
      <c r="V1021" s="164"/>
      <c r="W1021" s="148"/>
      <c r="X1021" s="164"/>
      <c r="Y1021" s="164"/>
      <c r="Z1021" s="164"/>
      <c r="AA1021" s="165"/>
      <c r="AB1021" s="195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</row>
    <row r="1022" spans="1:193" s="4" customFormat="1">
      <c r="A1022" s="6"/>
      <c r="B1022" s="6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94"/>
      <c r="U1022" s="2"/>
      <c r="V1022" s="164"/>
      <c r="W1022" s="148"/>
      <c r="X1022" s="164"/>
      <c r="Y1022" s="164"/>
      <c r="Z1022" s="164"/>
      <c r="AA1022" s="165"/>
      <c r="AB1022" s="195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</row>
    <row r="1023" spans="1:193" s="4" customFormat="1">
      <c r="A1023" s="6"/>
      <c r="B1023" s="6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94"/>
      <c r="U1023" s="2"/>
      <c r="V1023" s="164"/>
      <c r="W1023" s="148"/>
      <c r="X1023" s="164"/>
      <c r="Y1023" s="164"/>
      <c r="Z1023" s="164"/>
      <c r="AA1023" s="165"/>
      <c r="AB1023" s="195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</row>
    <row r="1024" spans="1:193" s="4" customFormat="1">
      <c r="A1024" s="6"/>
      <c r="B1024" s="6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94"/>
      <c r="U1024" s="2"/>
      <c r="V1024" s="164"/>
      <c r="W1024" s="148"/>
      <c r="X1024" s="164"/>
      <c r="Y1024" s="164"/>
      <c r="Z1024" s="164"/>
      <c r="AA1024" s="165"/>
      <c r="AB1024" s="195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</row>
    <row r="1025" spans="1:193" s="4" customFormat="1">
      <c r="A1025" s="6"/>
      <c r="B1025" s="6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94"/>
      <c r="U1025" s="2"/>
      <c r="V1025" s="164"/>
      <c r="W1025" s="148"/>
      <c r="X1025" s="164"/>
      <c r="Y1025" s="164"/>
      <c r="Z1025" s="164"/>
      <c r="AA1025" s="165"/>
      <c r="AB1025" s="195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</row>
    <row r="1026" spans="1:193" s="4" customFormat="1">
      <c r="A1026" s="6"/>
      <c r="B1026" s="6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94"/>
      <c r="U1026" s="2"/>
      <c r="V1026" s="164"/>
      <c r="W1026" s="148"/>
      <c r="X1026" s="164"/>
      <c r="Y1026" s="164"/>
      <c r="Z1026" s="164"/>
      <c r="AA1026" s="165"/>
      <c r="AB1026" s="195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</row>
    <row r="1027" spans="1:193" s="4" customFormat="1">
      <c r="A1027" s="6"/>
      <c r="B1027" s="6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94"/>
      <c r="U1027" s="2"/>
      <c r="V1027" s="164"/>
      <c r="W1027" s="148"/>
      <c r="X1027" s="164"/>
      <c r="Y1027" s="164"/>
      <c r="Z1027" s="164"/>
      <c r="AA1027" s="165"/>
      <c r="AB1027" s="195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</row>
    <row r="1028" spans="1:193" s="4" customFormat="1">
      <c r="A1028" s="6"/>
      <c r="B1028" s="6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94"/>
      <c r="U1028" s="2"/>
      <c r="V1028" s="164"/>
      <c r="W1028" s="148"/>
      <c r="X1028" s="164"/>
      <c r="Y1028" s="164"/>
      <c r="Z1028" s="164"/>
      <c r="AA1028" s="165"/>
      <c r="AB1028" s="195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</row>
    <row r="1029" spans="1:193" s="4" customFormat="1">
      <c r="A1029" s="6"/>
      <c r="B1029" s="6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94"/>
      <c r="U1029" s="2"/>
      <c r="V1029" s="164"/>
      <c r="W1029" s="148"/>
      <c r="X1029" s="164"/>
      <c r="Y1029" s="164"/>
      <c r="Z1029" s="164"/>
      <c r="AA1029" s="165"/>
      <c r="AB1029" s="195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</row>
    <row r="1030" spans="1:193" s="4" customFormat="1">
      <c r="A1030" s="6"/>
      <c r="B1030" s="6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94"/>
      <c r="U1030" s="2"/>
      <c r="V1030" s="164"/>
      <c r="W1030" s="148"/>
      <c r="X1030" s="164"/>
      <c r="Y1030" s="164"/>
      <c r="Z1030" s="164"/>
      <c r="AA1030" s="165"/>
      <c r="AB1030" s="195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</row>
    <row r="1031" spans="1:193" s="4" customFormat="1">
      <c r="A1031" s="6"/>
      <c r="B1031" s="6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94"/>
      <c r="U1031" s="2"/>
      <c r="V1031" s="164"/>
      <c r="W1031" s="148"/>
      <c r="X1031" s="164"/>
      <c r="Y1031" s="164"/>
      <c r="Z1031" s="164"/>
      <c r="AA1031" s="165"/>
      <c r="AB1031" s="195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</row>
    <row r="1032" spans="1:193" s="4" customFormat="1">
      <c r="A1032" s="6"/>
      <c r="B1032" s="6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94"/>
      <c r="U1032" s="2"/>
      <c r="V1032" s="164"/>
      <c r="W1032" s="148"/>
      <c r="X1032" s="164"/>
      <c r="Y1032" s="164"/>
      <c r="Z1032" s="164"/>
      <c r="AA1032" s="165"/>
      <c r="AB1032" s="195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</row>
    <row r="1033" spans="1:193" s="4" customFormat="1">
      <c r="A1033" s="6"/>
      <c r="B1033" s="6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94"/>
      <c r="U1033" s="2"/>
      <c r="V1033" s="164"/>
      <c r="W1033" s="148"/>
      <c r="X1033" s="164"/>
      <c r="Y1033" s="164"/>
      <c r="Z1033" s="164"/>
      <c r="AA1033" s="165"/>
      <c r="AB1033" s="195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</row>
    <row r="1034" spans="1:193" s="4" customFormat="1">
      <c r="A1034" s="6"/>
      <c r="B1034" s="6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94"/>
      <c r="U1034" s="2"/>
      <c r="V1034" s="164"/>
      <c r="W1034" s="148"/>
      <c r="X1034" s="164"/>
      <c r="Y1034" s="164"/>
      <c r="Z1034" s="164"/>
      <c r="AA1034" s="165"/>
      <c r="AB1034" s="195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</row>
    <row r="1035" spans="1:193" s="4" customFormat="1">
      <c r="A1035" s="6"/>
      <c r="B1035" s="6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94"/>
      <c r="U1035" s="2"/>
      <c r="V1035" s="164"/>
      <c r="W1035" s="148"/>
      <c r="X1035" s="164"/>
      <c r="Y1035" s="164"/>
      <c r="Z1035" s="164"/>
      <c r="AA1035" s="165"/>
      <c r="AB1035" s="195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</row>
    <row r="1036" spans="1:193" s="4" customFormat="1">
      <c r="A1036" s="6"/>
      <c r="B1036" s="6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94"/>
      <c r="U1036" s="2"/>
      <c r="V1036" s="164"/>
      <c r="W1036" s="148"/>
      <c r="X1036" s="164"/>
      <c r="Y1036" s="164"/>
      <c r="Z1036" s="164"/>
      <c r="AA1036" s="165"/>
      <c r="AB1036" s="195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</row>
    <row r="1037" spans="1:193" s="4" customFormat="1">
      <c r="A1037" s="6"/>
      <c r="B1037" s="6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94"/>
      <c r="U1037" s="2"/>
      <c r="V1037" s="164"/>
      <c r="W1037" s="148"/>
      <c r="X1037" s="164"/>
      <c r="Y1037" s="164"/>
      <c r="Z1037" s="164"/>
      <c r="AA1037" s="165"/>
      <c r="AB1037" s="195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</row>
    <row r="1038" spans="1:193" s="4" customFormat="1">
      <c r="A1038" s="6"/>
      <c r="B1038" s="6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94"/>
      <c r="U1038" s="2"/>
      <c r="V1038" s="164"/>
      <c r="W1038" s="148"/>
      <c r="X1038" s="164"/>
      <c r="Y1038" s="164"/>
      <c r="Z1038" s="164"/>
      <c r="AA1038" s="165"/>
      <c r="AB1038" s="195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</row>
    <row r="1039" spans="1:193" s="4" customFormat="1">
      <c r="A1039" s="6"/>
      <c r="B1039" s="6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94"/>
      <c r="U1039" s="2"/>
      <c r="V1039" s="164"/>
      <c r="W1039" s="148"/>
      <c r="X1039" s="164"/>
      <c r="Y1039" s="164"/>
      <c r="Z1039" s="164"/>
      <c r="AA1039" s="165"/>
      <c r="AB1039" s="195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</row>
    <row r="1040" spans="1:193" s="4" customFormat="1">
      <c r="A1040" s="6"/>
      <c r="B1040" s="6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94"/>
      <c r="U1040" s="2"/>
      <c r="V1040" s="164"/>
      <c r="W1040" s="148"/>
      <c r="X1040" s="164"/>
      <c r="Y1040" s="164"/>
      <c r="Z1040" s="164"/>
      <c r="AA1040" s="165"/>
      <c r="AB1040" s="195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</row>
    <row r="1041" spans="1:193" s="4" customFormat="1">
      <c r="A1041" s="6"/>
      <c r="B1041" s="6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94"/>
      <c r="U1041" s="2"/>
      <c r="V1041" s="164"/>
      <c r="W1041" s="148"/>
      <c r="X1041" s="164"/>
      <c r="Y1041" s="164"/>
      <c r="Z1041" s="164"/>
      <c r="AA1041" s="165"/>
      <c r="AB1041" s="195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</row>
    <row r="1042" spans="1:193" s="4" customFormat="1">
      <c r="A1042" s="6"/>
      <c r="B1042" s="6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94"/>
      <c r="U1042" s="2"/>
      <c r="V1042" s="164"/>
      <c r="W1042" s="148"/>
      <c r="X1042" s="164"/>
      <c r="Y1042" s="164"/>
      <c r="Z1042" s="164"/>
      <c r="AA1042" s="165"/>
      <c r="AB1042" s="195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</row>
    <row r="1043" spans="1:193" s="4" customFormat="1">
      <c r="A1043" s="6"/>
      <c r="B1043" s="6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94"/>
      <c r="U1043" s="2"/>
      <c r="V1043" s="164"/>
      <c r="W1043" s="148"/>
      <c r="X1043" s="164"/>
      <c r="Y1043" s="164"/>
      <c r="Z1043" s="164"/>
      <c r="AA1043" s="165"/>
      <c r="AB1043" s="195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</row>
    <row r="1044" spans="1:193" s="4" customFormat="1">
      <c r="A1044" s="6"/>
      <c r="B1044" s="6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94"/>
      <c r="U1044" s="2"/>
      <c r="V1044" s="164"/>
      <c r="W1044" s="148"/>
      <c r="X1044" s="164"/>
      <c r="Y1044" s="164"/>
      <c r="Z1044" s="164"/>
      <c r="AA1044" s="165"/>
      <c r="AB1044" s="195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</row>
    <row r="1045" spans="1:193" s="4" customFormat="1">
      <c r="A1045" s="6"/>
      <c r="B1045" s="6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94"/>
      <c r="U1045" s="2"/>
      <c r="V1045" s="164"/>
      <c r="W1045" s="148"/>
      <c r="X1045" s="164"/>
      <c r="Y1045" s="164"/>
      <c r="Z1045" s="164"/>
      <c r="AA1045" s="165"/>
      <c r="AB1045" s="195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</row>
    <row r="1046" spans="1:193" s="4" customFormat="1">
      <c r="A1046" s="6"/>
      <c r="B1046" s="6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94"/>
      <c r="U1046" s="2"/>
      <c r="V1046" s="164"/>
      <c r="W1046" s="148"/>
      <c r="X1046" s="164"/>
      <c r="Y1046" s="164"/>
      <c r="Z1046" s="164"/>
      <c r="AA1046" s="165"/>
      <c r="AB1046" s="195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</row>
    <row r="1047" spans="1:193" s="4" customFormat="1">
      <c r="A1047" s="6"/>
      <c r="B1047" s="6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94"/>
      <c r="U1047" s="2"/>
      <c r="V1047" s="164"/>
      <c r="W1047" s="148"/>
      <c r="X1047" s="164"/>
      <c r="Y1047" s="164"/>
      <c r="Z1047" s="164"/>
      <c r="AA1047" s="165"/>
      <c r="AB1047" s="195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</row>
    <row r="1048" spans="1:193" s="4" customFormat="1">
      <c r="A1048" s="6"/>
      <c r="B1048" s="6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94"/>
      <c r="U1048" s="2"/>
      <c r="V1048" s="164"/>
      <c r="W1048" s="148"/>
      <c r="X1048" s="164"/>
      <c r="Y1048" s="164"/>
      <c r="Z1048" s="164"/>
      <c r="AA1048" s="165"/>
      <c r="AB1048" s="195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</row>
    <row r="1049" spans="1:193" s="4" customFormat="1">
      <c r="A1049" s="6"/>
      <c r="B1049" s="6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94"/>
      <c r="U1049" s="2"/>
      <c r="V1049" s="164"/>
      <c r="W1049" s="148"/>
      <c r="X1049" s="164"/>
      <c r="Y1049" s="164"/>
      <c r="Z1049" s="164"/>
      <c r="AA1049" s="165"/>
      <c r="AB1049" s="195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</row>
    <row r="1050" spans="1:193" s="4" customFormat="1">
      <c r="A1050" s="6"/>
      <c r="B1050" s="6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94"/>
      <c r="U1050" s="2"/>
      <c r="V1050" s="164"/>
      <c r="W1050" s="148"/>
      <c r="X1050" s="164"/>
      <c r="Y1050" s="164"/>
      <c r="Z1050" s="164"/>
      <c r="AA1050" s="165"/>
      <c r="AB1050" s="195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</row>
    <row r="1051" spans="1:193" s="4" customFormat="1">
      <c r="A1051" s="6"/>
      <c r="B1051" s="6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94"/>
      <c r="U1051" s="2"/>
      <c r="V1051" s="164"/>
      <c r="W1051" s="148"/>
      <c r="X1051" s="164"/>
      <c r="Y1051" s="164"/>
      <c r="Z1051" s="164"/>
      <c r="AA1051" s="165"/>
      <c r="AB1051" s="195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</row>
    <row r="1052" spans="1:193" s="4" customFormat="1">
      <c r="A1052" s="6"/>
      <c r="B1052" s="6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94"/>
      <c r="U1052" s="2"/>
      <c r="V1052" s="164"/>
      <c r="W1052" s="148"/>
      <c r="X1052" s="164"/>
      <c r="Y1052" s="164"/>
      <c r="Z1052" s="164"/>
      <c r="AA1052" s="165"/>
      <c r="AB1052" s="195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</row>
    <row r="1053" spans="1:193" s="4" customFormat="1">
      <c r="A1053" s="6"/>
      <c r="B1053" s="6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94"/>
      <c r="U1053" s="2"/>
      <c r="V1053" s="164"/>
      <c r="W1053" s="148"/>
      <c r="X1053" s="164"/>
      <c r="Y1053" s="164"/>
      <c r="Z1053" s="164"/>
      <c r="AA1053" s="165"/>
      <c r="AB1053" s="195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</row>
    <row r="1054" spans="1:193" s="4" customFormat="1">
      <c r="A1054" s="6"/>
      <c r="B1054" s="6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94"/>
      <c r="U1054" s="2"/>
      <c r="V1054" s="164"/>
      <c r="W1054" s="148"/>
      <c r="X1054" s="164"/>
      <c r="Y1054" s="164"/>
      <c r="Z1054" s="164"/>
      <c r="AA1054" s="165"/>
      <c r="AB1054" s="195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</row>
    <row r="1055" spans="1:193" s="4" customFormat="1">
      <c r="A1055" s="6"/>
      <c r="B1055" s="6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94"/>
      <c r="U1055" s="2"/>
      <c r="V1055" s="164"/>
      <c r="W1055" s="148"/>
      <c r="X1055" s="164"/>
      <c r="Y1055" s="164"/>
      <c r="Z1055" s="164"/>
      <c r="AA1055" s="165"/>
      <c r="AB1055" s="195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</row>
    <row r="1056" spans="1:193" s="4" customFormat="1">
      <c r="A1056" s="6"/>
      <c r="B1056" s="6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94"/>
      <c r="U1056" s="2"/>
      <c r="V1056" s="164"/>
      <c r="W1056" s="148"/>
      <c r="X1056" s="164"/>
      <c r="Y1056" s="164"/>
      <c r="Z1056" s="164"/>
      <c r="AA1056" s="165"/>
      <c r="AB1056" s="195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</row>
    <row r="1057" spans="1:193" s="4" customFormat="1">
      <c r="A1057" s="6"/>
      <c r="B1057" s="6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94"/>
      <c r="U1057" s="2"/>
      <c r="V1057" s="164"/>
      <c r="W1057" s="148"/>
      <c r="X1057" s="164"/>
      <c r="Y1057" s="164"/>
      <c r="Z1057" s="164"/>
      <c r="AA1057" s="165"/>
      <c r="AB1057" s="195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</row>
    <row r="1058" spans="1:193" s="4" customFormat="1">
      <c r="A1058" s="6"/>
      <c r="B1058" s="6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94"/>
      <c r="U1058" s="2"/>
      <c r="V1058" s="164"/>
      <c r="W1058" s="148"/>
      <c r="X1058" s="164"/>
      <c r="Y1058" s="164"/>
      <c r="Z1058" s="164"/>
      <c r="AA1058" s="165"/>
      <c r="AB1058" s="195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</row>
    <row r="1059" spans="1:193" s="4" customFormat="1">
      <c r="A1059" s="6"/>
      <c r="B1059" s="6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94"/>
      <c r="U1059" s="2"/>
      <c r="V1059" s="164"/>
      <c r="W1059" s="148"/>
      <c r="X1059" s="164"/>
      <c r="Y1059" s="164"/>
      <c r="Z1059" s="164"/>
      <c r="AA1059" s="165"/>
      <c r="AB1059" s="195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</row>
    <row r="1060" spans="1:193" s="4" customFormat="1">
      <c r="A1060" s="6"/>
      <c r="B1060" s="6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94"/>
      <c r="U1060" s="2"/>
      <c r="V1060" s="164"/>
      <c r="W1060" s="148"/>
      <c r="X1060" s="164"/>
      <c r="Y1060" s="164"/>
      <c r="Z1060" s="164"/>
      <c r="AA1060" s="165"/>
      <c r="AB1060" s="195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</row>
    <row r="1061" spans="1:193" s="4" customFormat="1">
      <c r="A1061" s="6"/>
      <c r="B1061" s="6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94"/>
      <c r="U1061" s="2"/>
      <c r="V1061" s="164"/>
      <c r="W1061" s="148"/>
      <c r="X1061" s="164"/>
      <c r="Y1061" s="164"/>
      <c r="Z1061" s="164"/>
      <c r="AA1061" s="165"/>
      <c r="AB1061" s="195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</row>
    <row r="1062" spans="1:193" s="4" customFormat="1">
      <c r="A1062" s="6"/>
      <c r="B1062" s="6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94"/>
      <c r="U1062" s="2"/>
      <c r="V1062" s="164"/>
      <c r="W1062" s="148"/>
      <c r="X1062" s="164"/>
      <c r="Y1062" s="164"/>
      <c r="Z1062" s="164"/>
      <c r="AA1062" s="165"/>
      <c r="AB1062" s="195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</row>
    <row r="1063" spans="1:193" s="4" customFormat="1">
      <c r="A1063" s="6"/>
      <c r="B1063" s="6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94"/>
      <c r="U1063" s="2"/>
      <c r="V1063" s="164"/>
      <c r="W1063" s="148"/>
      <c r="X1063" s="164"/>
      <c r="Y1063" s="164"/>
      <c r="Z1063" s="164"/>
      <c r="AA1063" s="165"/>
      <c r="AB1063" s="195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</row>
    <row r="1064" spans="1:193" s="4" customFormat="1">
      <c r="A1064" s="6"/>
      <c r="B1064" s="6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94"/>
      <c r="U1064" s="2"/>
      <c r="V1064" s="164"/>
      <c r="W1064" s="148"/>
      <c r="X1064" s="164"/>
      <c r="Y1064" s="164"/>
      <c r="Z1064" s="164"/>
      <c r="AA1064" s="165"/>
      <c r="AB1064" s="195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</row>
    <row r="1065" spans="1:193" s="4" customFormat="1">
      <c r="A1065" s="6"/>
      <c r="B1065" s="6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94"/>
      <c r="U1065" s="2"/>
      <c r="V1065" s="164"/>
      <c r="W1065" s="148"/>
      <c r="X1065" s="164"/>
      <c r="Y1065" s="164"/>
      <c r="Z1065" s="164"/>
      <c r="AA1065" s="165"/>
      <c r="AB1065" s="195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</row>
    <row r="1066" spans="1:193" s="4" customFormat="1">
      <c r="A1066" s="6"/>
      <c r="B1066" s="6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94"/>
      <c r="U1066" s="2"/>
      <c r="V1066" s="164"/>
      <c r="W1066" s="148"/>
      <c r="X1066" s="164"/>
      <c r="Y1066" s="164"/>
      <c r="Z1066" s="164"/>
      <c r="AA1066" s="165"/>
      <c r="AB1066" s="195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</row>
    <row r="1067" spans="1:193" s="4" customFormat="1">
      <c r="A1067" s="6"/>
      <c r="B1067" s="6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94"/>
      <c r="U1067" s="2"/>
      <c r="V1067" s="164"/>
      <c r="W1067" s="148"/>
      <c r="X1067" s="164"/>
      <c r="Y1067" s="164"/>
      <c r="Z1067" s="164"/>
      <c r="AA1067" s="165"/>
      <c r="AB1067" s="195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</row>
    <row r="1068" spans="1:193" s="4" customFormat="1">
      <c r="A1068" s="6"/>
      <c r="B1068" s="6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94"/>
      <c r="U1068" s="2"/>
      <c r="V1068" s="164"/>
      <c r="W1068" s="148"/>
      <c r="X1068" s="164"/>
      <c r="Y1068" s="164"/>
      <c r="Z1068" s="164"/>
      <c r="AA1068" s="165"/>
      <c r="AB1068" s="195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</row>
    <row r="1069" spans="1:193" s="4" customFormat="1">
      <c r="A1069" s="6"/>
      <c r="B1069" s="6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94"/>
      <c r="U1069" s="2"/>
      <c r="V1069" s="164"/>
      <c r="W1069" s="148"/>
      <c r="X1069" s="164"/>
      <c r="Y1069" s="164"/>
      <c r="Z1069" s="164"/>
      <c r="AA1069" s="165"/>
      <c r="AB1069" s="195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</row>
    <row r="1070" spans="1:193" s="4" customFormat="1">
      <c r="A1070" s="6"/>
      <c r="B1070" s="6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94"/>
      <c r="U1070" s="2"/>
      <c r="V1070" s="164"/>
      <c r="W1070" s="148"/>
      <c r="X1070" s="164"/>
      <c r="Y1070" s="164"/>
      <c r="Z1070" s="164"/>
      <c r="AA1070" s="165"/>
      <c r="AB1070" s="195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</row>
    <row r="1071" spans="1:193" s="4" customFormat="1">
      <c r="A1071" s="6"/>
      <c r="B1071" s="6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94"/>
      <c r="U1071" s="2"/>
      <c r="V1071" s="164"/>
      <c r="W1071" s="148"/>
      <c r="X1071" s="164"/>
      <c r="Y1071" s="164"/>
      <c r="Z1071" s="164"/>
      <c r="AA1071" s="165"/>
      <c r="AB1071" s="195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</row>
    <row r="1072" spans="1:193" s="4" customFormat="1">
      <c r="A1072" s="6"/>
      <c r="B1072" s="6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94"/>
      <c r="U1072" s="2"/>
      <c r="V1072" s="164"/>
      <c r="W1072" s="148"/>
      <c r="X1072" s="164"/>
      <c r="Y1072" s="164"/>
      <c r="Z1072" s="164"/>
      <c r="AA1072" s="165"/>
      <c r="AB1072" s="195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</row>
    <row r="1073" spans="1:193" s="4" customFormat="1">
      <c r="A1073" s="6"/>
      <c r="B1073" s="6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94"/>
      <c r="U1073" s="2"/>
      <c r="V1073" s="164"/>
      <c r="W1073" s="148"/>
      <c r="X1073" s="164"/>
      <c r="Y1073" s="164"/>
      <c r="Z1073" s="164"/>
      <c r="AA1073" s="165"/>
      <c r="AB1073" s="195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</row>
    <row r="1074" spans="1:193" s="4" customFormat="1">
      <c r="A1074" s="6"/>
      <c r="B1074" s="6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94"/>
      <c r="U1074" s="2"/>
      <c r="V1074" s="164"/>
      <c r="W1074" s="148"/>
      <c r="X1074" s="164"/>
      <c r="Y1074" s="164"/>
      <c r="Z1074" s="164"/>
      <c r="AA1074" s="165"/>
      <c r="AB1074" s="195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</row>
    <row r="1075" spans="1:193" s="4" customFormat="1">
      <c r="A1075" s="6"/>
      <c r="B1075" s="6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94"/>
      <c r="U1075" s="2"/>
      <c r="V1075" s="164"/>
      <c r="W1075" s="148"/>
      <c r="X1075" s="164"/>
      <c r="Y1075" s="164"/>
      <c r="Z1075" s="164"/>
      <c r="AA1075" s="165"/>
      <c r="AB1075" s="195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</row>
    <row r="1076" spans="1:193" s="4" customFormat="1">
      <c r="A1076" s="6"/>
      <c r="B1076" s="6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94"/>
      <c r="U1076" s="2"/>
      <c r="V1076" s="164"/>
      <c r="W1076" s="148"/>
      <c r="X1076" s="164"/>
      <c r="Y1076" s="164"/>
      <c r="Z1076" s="164"/>
      <c r="AA1076" s="165"/>
      <c r="AB1076" s="195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</row>
    <row r="1077" spans="1:193" s="4" customFormat="1">
      <c r="A1077" s="6"/>
      <c r="B1077" s="6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94"/>
      <c r="U1077" s="2"/>
      <c r="V1077" s="164"/>
      <c r="W1077" s="148"/>
      <c r="X1077" s="164"/>
      <c r="Y1077" s="164"/>
      <c r="Z1077" s="164"/>
      <c r="AA1077" s="165"/>
      <c r="AB1077" s="195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</row>
    <row r="1078" spans="1:193" s="4" customFormat="1">
      <c r="A1078" s="6"/>
      <c r="B1078" s="6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94"/>
      <c r="U1078" s="2"/>
      <c r="V1078" s="164"/>
      <c r="W1078" s="148"/>
      <c r="X1078" s="164"/>
      <c r="Y1078" s="164"/>
      <c r="Z1078" s="164"/>
      <c r="AA1078" s="165"/>
      <c r="AB1078" s="195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</row>
    <row r="1079" spans="1:193" s="4" customFormat="1">
      <c r="A1079" s="6"/>
      <c r="B1079" s="6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94"/>
      <c r="U1079" s="2"/>
      <c r="V1079" s="164"/>
      <c r="W1079" s="148"/>
      <c r="X1079" s="164"/>
      <c r="Y1079" s="164"/>
      <c r="Z1079" s="164"/>
      <c r="AA1079" s="165"/>
      <c r="AB1079" s="195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</row>
    <row r="1080" spans="1:193" s="4" customFormat="1">
      <c r="A1080" s="6"/>
      <c r="B1080" s="6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94"/>
      <c r="U1080" s="2"/>
      <c r="V1080" s="164"/>
      <c r="W1080" s="148"/>
      <c r="X1080" s="164"/>
      <c r="Y1080" s="164"/>
      <c r="Z1080" s="164"/>
      <c r="AA1080" s="165"/>
      <c r="AB1080" s="195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</row>
    <row r="1081" spans="1:193" s="4" customFormat="1">
      <c r="A1081" s="6"/>
      <c r="B1081" s="6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94"/>
      <c r="U1081" s="2"/>
      <c r="V1081" s="164"/>
      <c r="W1081" s="148"/>
      <c r="X1081" s="164"/>
      <c r="Y1081" s="164"/>
      <c r="Z1081" s="164"/>
      <c r="AA1081" s="165"/>
      <c r="AB1081" s="195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</row>
    <row r="1082" spans="1:193" s="4" customFormat="1">
      <c r="A1082" s="6"/>
      <c r="B1082" s="6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94"/>
      <c r="U1082" s="2"/>
      <c r="V1082" s="164"/>
      <c r="W1082" s="148"/>
      <c r="X1082" s="164"/>
      <c r="Y1082" s="164"/>
      <c r="Z1082" s="164"/>
      <c r="AA1082" s="165"/>
      <c r="AB1082" s="195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</row>
    <row r="1083" spans="1:193" s="4" customFormat="1">
      <c r="A1083" s="6"/>
      <c r="B1083" s="6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94"/>
      <c r="U1083" s="2"/>
      <c r="V1083" s="164"/>
      <c r="W1083" s="148"/>
      <c r="X1083" s="164"/>
      <c r="Y1083" s="164"/>
      <c r="Z1083" s="164"/>
      <c r="AA1083" s="165"/>
      <c r="AB1083" s="195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</row>
    <row r="1084" spans="1:193" s="4" customFormat="1">
      <c r="A1084" s="6"/>
      <c r="B1084" s="6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94"/>
      <c r="U1084" s="2"/>
      <c r="V1084" s="164"/>
      <c r="W1084" s="148"/>
      <c r="X1084" s="164"/>
      <c r="Y1084" s="164"/>
      <c r="Z1084" s="164"/>
      <c r="AA1084" s="165"/>
      <c r="AB1084" s="195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</row>
    <row r="1085" spans="1:193" s="4" customFormat="1">
      <c r="A1085" s="6"/>
      <c r="B1085" s="6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94"/>
      <c r="U1085" s="2"/>
      <c r="V1085" s="164"/>
      <c r="W1085" s="148"/>
      <c r="X1085" s="164"/>
      <c r="Y1085" s="164"/>
      <c r="Z1085" s="164"/>
      <c r="AA1085" s="165"/>
      <c r="AB1085" s="195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</row>
    <row r="1086" spans="1:193" s="4" customFormat="1">
      <c r="A1086" s="6"/>
      <c r="B1086" s="6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94"/>
      <c r="U1086" s="2"/>
      <c r="V1086" s="164"/>
      <c r="W1086" s="148"/>
      <c r="X1086" s="164"/>
      <c r="Y1086" s="164"/>
      <c r="Z1086" s="164"/>
      <c r="AA1086" s="165"/>
      <c r="AB1086" s="195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</row>
    <row r="1087" spans="1:193" s="4" customFormat="1">
      <c r="A1087" s="6"/>
      <c r="B1087" s="6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94"/>
      <c r="U1087" s="2"/>
      <c r="V1087" s="164"/>
      <c r="W1087" s="148"/>
      <c r="X1087" s="164"/>
      <c r="Y1087" s="164"/>
      <c r="Z1087" s="164"/>
      <c r="AA1087" s="165"/>
      <c r="AB1087" s="195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</row>
    <row r="1088" spans="1:193" s="4" customFormat="1">
      <c r="A1088" s="6"/>
      <c r="B1088" s="6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94"/>
      <c r="U1088" s="2"/>
      <c r="V1088" s="164"/>
      <c r="W1088" s="148"/>
      <c r="X1088" s="164"/>
      <c r="Y1088" s="164"/>
      <c r="Z1088" s="164"/>
      <c r="AA1088" s="165"/>
      <c r="AB1088" s="195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</row>
    <row r="1089" spans="1:193" s="4" customFormat="1">
      <c r="A1089" s="6"/>
      <c r="B1089" s="6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94"/>
      <c r="U1089" s="2"/>
      <c r="V1089" s="164"/>
      <c r="W1089" s="148"/>
      <c r="X1089" s="164"/>
      <c r="Y1089" s="164"/>
      <c r="Z1089" s="164"/>
      <c r="AA1089" s="165"/>
      <c r="AB1089" s="195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</row>
    <row r="1090" spans="1:193" s="4" customFormat="1">
      <c r="A1090" s="6"/>
      <c r="B1090" s="6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94"/>
      <c r="U1090" s="2"/>
      <c r="V1090" s="164"/>
      <c r="W1090" s="148"/>
      <c r="X1090" s="164"/>
      <c r="Y1090" s="164"/>
      <c r="Z1090" s="164"/>
      <c r="AA1090" s="165"/>
      <c r="AB1090" s="195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</row>
    <row r="1091" spans="1:193" s="4" customFormat="1">
      <c r="A1091" s="6"/>
      <c r="B1091" s="6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94"/>
      <c r="U1091" s="2"/>
      <c r="V1091" s="164"/>
      <c r="W1091" s="148"/>
      <c r="X1091" s="164"/>
      <c r="Y1091" s="164"/>
      <c r="Z1091" s="164"/>
      <c r="AA1091" s="165"/>
      <c r="AB1091" s="195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</row>
    <row r="1092" spans="1:193" s="4" customFormat="1">
      <c r="A1092" s="6"/>
      <c r="B1092" s="6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94"/>
      <c r="U1092" s="2"/>
      <c r="V1092" s="164"/>
      <c r="W1092" s="148"/>
      <c r="X1092" s="164"/>
      <c r="Y1092" s="164"/>
      <c r="Z1092" s="164"/>
      <c r="AA1092" s="165"/>
      <c r="AB1092" s="195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</row>
    <row r="1093" spans="1:193" s="4" customFormat="1">
      <c r="A1093" s="6"/>
      <c r="B1093" s="6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94"/>
      <c r="U1093" s="2"/>
      <c r="V1093" s="164"/>
      <c r="W1093" s="148"/>
      <c r="X1093" s="164"/>
      <c r="Y1093" s="164"/>
      <c r="Z1093" s="164"/>
      <c r="AA1093" s="165"/>
      <c r="AB1093" s="195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</row>
    <row r="1094" spans="1:193" s="4" customFormat="1">
      <c r="A1094" s="6"/>
      <c r="B1094" s="6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94"/>
      <c r="U1094" s="2"/>
      <c r="V1094" s="164"/>
      <c r="W1094" s="148"/>
      <c r="X1094" s="164"/>
      <c r="Y1094" s="164"/>
      <c r="Z1094" s="164"/>
      <c r="AA1094" s="165"/>
      <c r="AB1094" s="195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</row>
    <row r="1095" spans="1:193" s="4" customFormat="1">
      <c r="A1095" s="6"/>
      <c r="B1095" s="6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94"/>
      <c r="U1095" s="2"/>
      <c r="V1095" s="164"/>
      <c r="W1095" s="148"/>
      <c r="X1095" s="164"/>
      <c r="Y1095" s="164"/>
      <c r="Z1095" s="164"/>
      <c r="AA1095" s="165"/>
      <c r="AB1095" s="195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</row>
    <row r="1096" spans="1:193" s="4" customFormat="1">
      <c r="A1096" s="6"/>
      <c r="B1096" s="6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94"/>
      <c r="U1096" s="2"/>
      <c r="V1096" s="164"/>
      <c r="W1096" s="148"/>
      <c r="X1096" s="164"/>
      <c r="Y1096" s="164"/>
      <c r="Z1096" s="164"/>
      <c r="AA1096" s="165"/>
      <c r="AB1096" s="195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</row>
    <row r="1097" spans="1:193" s="4" customFormat="1">
      <c r="A1097" s="6"/>
      <c r="B1097" s="6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94"/>
      <c r="U1097" s="2"/>
      <c r="V1097" s="164"/>
      <c r="W1097" s="148"/>
      <c r="X1097" s="164"/>
      <c r="Y1097" s="164"/>
      <c r="Z1097" s="164"/>
      <c r="AA1097" s="165"/>
      <c r="AB1097" s="195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</row>
    <row r="1098" spans="1:193" s="4" customFormat="1">
      <c r="A1098" s="6"/>
      <c r="B1098" s="6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94"/>
      <c r="U1098" s="2"/>
      <c r="V1098" s="164"/>
      <c r="W1098" s="148"/>
      <c r="X1098" s="164"/>
      <c r="Y1098" s="164"/>
      <c r="Z1098" s="164"/>
      <c r="AA1098" s="165"/>
      <c r="AB1098" s="195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</row>
    <row r="1099" spans="1:193" s="4" customFormat="1">
      <c r="A1099" s="6"/>
      <c r="B1099" s="6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94"/>
      <c r="U1099" s="2"/>
      <c r="V1099" s="164"/>
      <c r="W1099" s="148"/>
      <c r="X1099" s="164"/>
      <c r="Y1099" s="164"/>
      <c r="Z1099" s="164"/>
      <c r="AA1099" s="165"/>
      <c r="AB1099" s="195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</row>
    <row r="1100" spans="1:193" s="4" customFormat="1">
      <c r="A1100" s="6"/>
      <c r="B1100" s="6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94"/>
      <c r="U1100" s="2"/>
      <c r="V1100" s="164"/>
      <c r="W1100" s="148"/>
      <c r="X1100" s="164"/>
      <c r="Y1100" s="164"/>
      <c r="Z1100" s="164"/>
      <c r="AA1100" s="165"/>
      <c r="AB1100" s="195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</row>
    <row r="1101" spans="1:193" s="4" customFormat="1">
      <c r="A1101" s="6"/>
      <c r="B1101" s="6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94"/>
      <c r="U1101" s="2"/>
      <c r="V1101" s="164"/>
      <c r="W1101" s="148"/>
      <c r="X1101" s="164"/>
      <c r="Y1101" s="164"/>
      <c r="Z1101" s="164"/>
      <c r="AA1101" s="165"/>
      <c r="AB1101" s="195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</row>
    <row r="1102" spans="1:193" s="4" customFormat="1">
      <c r="A1102" s="6"/>
      <c r="B1102" s="6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94"/>
      <c r="U1102" s="2"/>
      <c r="V1102" s="164"/>
      <c r="W1102" s="148"/>
      <c r="X1102" s="164"/>
      <c r="Y1102" s="164"/>
      <c r="Z1102" s="164"/>
      <c r="AA1102" s="165"/>
      <c r="AB1102" s="195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</row>
    <row r="1103" spans="1:193" s="4" customFormat="1">
      <c r="A1103" s="6"/>
      <c r="B1103" s="6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94"/>
      <c r="U1103" s="2"/>
      <c r="V1103" s="164"/>
      <c r="W1103" s="148"/>
      <c r="X1103" s="164"/>
      <c r="Y1103" s="164"/>
      <c r="Z1103" s="164"/>
      <c r="AA1103" s="165"/>
      <c r="AB1103" s="195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</row>
    <row r="1104" spans="1:193" s="4" customFormat="1">
      <c r="A1104" s="6"/>
      <c r="B1104" s="6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94"/>
      <c r="U1104" s="2"/>
      <c r="V1104" s="164"/>
      <c r="W1104" s="148"/>
      <c r="X1104" s="164"/>
      <c r="Y1104" s="164"/>
      <c r="Z1104" s="164"/>
      <c r="AA1104" s="165"/>
      <c r="AB1104" s="195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</row>
    <row r="1105" spans="1:193" s="4" customFormat="1">
      <c r="A1105" s="6"/>
      <c r="B1105" s="6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94"/>
      <c r="U1105" s="2"/>
      <c r="V1105" s="164"/>
      <c r="W1105" s="148"/>
      <c r="X1105" s="164"/>
      <c r="Y1105" s="164"/>
      <c r="Z1105" s="164"/>
      <c r="AA1105" s="165"/>
      <c r="AB1105" s="195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</row>
    <row r="1106" spans="1:193" s="4" customFormat="1">
      <c r="A1106" s="6"/>
      <c r="B1106" s="6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94"/>
      <c r="U1106" s="2"/>
      <c r="V1106" s="164"/>
      <c r="W1106" s="148"/>
      <c r="X1106" s="164"/>
      <c r="Y1106" s="164"/>
      <c r="Z1106" s="164"/>
      <c r="AA1106" s="165"/>
      <c r="AB1106" s="195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</row>
    <row r="1107" spans="1:193" s="4" customFormat="1">
      <c r="A1107" s="6"/>
      <c r="B1107" s="6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94"/>
      <c r="U1107" s="2"/>
      <c r="V1107" s="164"/>
      <c r="W1107" s="148"/>
      <c r="X1107" s="164"/>
      <c r="Y1107" s="164"/>
      <c r="Z1107" s="164"/>
      <c r="AA1107" s="165"/>
      <c r="AB1107" s="195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</row>
    <row r="1108" spans="1:193" s="4" customFormat="1">
      <c r="A1108" s="6"/>
      <c r="B1108" s="6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94"/>
      <c r="U1108" s="2"/>
      <c r="V1108" s="164"/>
      <c r="W1108" s="148"/>
      <c r="X1108" s="164"/>
      <c r="Y1108" s="164"/>
      <c r="Z1108" s="164"/>
      <c r="AA1108" s="165"/>
      <c r="AB1108" s="195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</row>
    <row r="1109" spans="1:193" s="4" customFormat="1">
      <c r="A1109" s="6"/>
      <c r="B1109" s="6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94"/>
      <c r="U1109" s="2"/>
      <c r="V1109" s="164"/>
      <c r="W1109" s="148"/>
      <c r="X1109" s="164"/>
      <c r="Y1109" s="164"/>
      <c r="Z1109" s="164"/>
      <c r="AA1109" s="165"/>
      <c r="AB1109" s="195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</row>
    <row r="1110" spans="1:193" s="4" customFormat="1">
      <c r="A1110" s="6"/>
      <c r="B1110" s="6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94"/>
      <c r="U1110" s="2"/>
      <c r="V1110" s="164"/>
      <c r="W1110" s="148"/>
      <c r="X1110" s="164"/>
      <c r="Y1110" s="164"/>
      <c r="Z1110" s="164"/>
      <c r="AA1110" s="165"/>
      <c r="AB1110" s="195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</row>
    <row r="1111" spans="1:193" s="4" customFormat="1">
      <c r="A1111" s="6"/>
      <c r="B1111" s="6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94"/>
      <c r="U1111" s="2"/>
      <c r="V1111" s="164"/>
      <c r="W1111" s="148"/>
      <c r="X1111" s="164"/>
      <c r="Y1111" s="164"/>
      <c r="Z1111" s="164"/>
      <c r="AA1111" s="165"/>
      <c r="AB1111" s="195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</row>
    <row r="1112" spans="1:193" s="4" customFormat="1">
      <c r="A1112" s="6"/>
      <c r="B1112" s="6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94"/>
      <c r="U1112" s="2"/>
      <c r="V1112" s="164"/>
      <c r="W1112" s="148"/>
      <c r="X1112" s="164"/>
      <c r="Y1112" s="164"/>
      <c r="Z1112" s="164"/>
      <c r="AA1112" s="165"/>
      <c r="AB1112" s="195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</row>
    <row r="1113" spans="1:193" s="4" customFormat="1">
      <c r="A1113" s="6"/>
      <c r="B1113" s="6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94"/>
      <c r="U1113" s="2"/>
      <c r="V1113" s="164"/>
      <c r="W1113" s="148"/>
      <c r="X1113" s="164"/>
      <c r="Y1113" s="164"/>
      <c r="Z1113" s="164"/>
      <c r="AA1113" s="165"/>
      <c r="AB1113" s="195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</row>
    <row r="1114" spans="1:193" s="4" customFormat="1">
      <c r="A1114" s="6"/>
      <c r="B1114" s="6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94"/>
      <c r="U1114" s="2"/>
      <c r="V1114" s="164"/>
      <c r="W1114" s="148"/>
      <c r="X1114" s="164"/>
      <c r="Y1114" s="164"/>
      <c r="Z1114" s="164"/>
      <c r="AA1114" s="165"/>
      <c r="AB1114" s="195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</row>
    <row r="1115" spans="1:193" s="4" customFormat="1">
      <c r="A1115" s="6"/>
      <c r="B1115" s="6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94"/>
      <c r="U1115" s="2"/>
      <c r="V1115" s="164"/>
      <c r="W1115" s="148"/>
      <c r="X1115" s="164"/>
      <c r="Y1115" s="164"/>
      <c r="Z1115" s="164"/>
      <c r="AA1115" s="165"/>
      <c r="AB1115" s="195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</row>
    <row r="1116" spans="1:193" s="4" customFormat="1">
      <c r="A1116" s="6"/>
      <c r="B1116" s="6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94"/>
      <c r="U1116" s="2"/>
      <c r="V1116" s="164"/>
      <c r="W1116" s="148"/>
      <c r="X1116" s="164"/>
      <c r="Y1116" s="164"/>
      <c r="Z1116" s="164"/>
      <c r="AA1116" s="165"/>
      <c r="AB1116" s="195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</row>
    <row r="1117" spans="1:193" s="4" customFormat="1">
      <c r="A1117" s="6"/>
      <c r="B1117" s="6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94"/>
      <c r="U1117" s="2"/>
      <c r="V1117" s="164"/>
      <c r="W1117" s="148"/>
      <c r="X1117" s="164"/>
      <c r="Y1117" s="164"/>
      <c r="Z1117" s="164"/>
      <c r="AA1117" s="165"/>
      <c r="AB1117" s="195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</row>
    <row r="1118" spans="1:193" s="4" customFormat="1">
      <c r="A1118" s="6"/>
      <c r="B1118" s="6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94"/>
      <c r="U1118" s="2"/>
      <c r="V1118" s="164"/>
      <c r="W1118" s="148"/>
      <c r="X1118" s="164"/>
      <c r="Y1118" s="164"/>
      <c r="Z1118" s="164"/>
      <c r="AA1118" s="165"/>
      <c r="AB1118" s="195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</row>
    <row r="1119" spans="1:193" s="4" customFormat="1">
      <c r="A1119" s="6"/>
      <c r="B1119" s="6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94"/>
      <c r="U1119" s="2"/>
      <c r="V1119" s="164"/>
      <c r="W1119" s="148"/>
      <c r="X1119" s="164"/>
      <c r="Y1119" s="164"/>
      <c r="Z1119" s="164"/>
      <c r="AA1119" s="165"/>
      <c r="AB1119" s="195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</row>
    <row r="1120" spans="1:193" s="4" customFormat="1">
      <c r="A1120" s="6"/>
      <c r="B1120" s="6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94"/>
      <c r="U1120" s="2"/>
      <c r="V1120" s="164"/>
      <c r="W1120" s="148"/>
      <c r="X1120" s="164"/>
      <c r="Y1120" s="164"/>
      <c r="Z1120" s="164"/>
      <c r="AA1120" s="165"/>
      <c r="AB1120" s="195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</row>
    <row r="1121" spans="1:193" s="4" customFormat="1">
      <c r="A1121" s="6"/>
      <c r="B1121" s="6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94"/>
      <c r="U1121" s="2"/>
      <c r="V1121" s="164"/>
      <c r="W1121" s="148"/>
      <c r="X1121" s="164"/>
      <c r="Y1121" s="164"/>
      <c r="Z1121" s="164"/>
      <c r="AA1121" s="165"/>
      <c r="AB1121" s="195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  <c r="EX1121" s="1"/>
      <c r="EY1121" s="1"/>
      <c r="EZ1121" s="1"/>
      <c r="FA1121" s="1"/>
      <c r="FB1121" s="1"/>
      <c r="FC1121" s="1"/>
      <c r="FD1121" s="1"/>
      <c r="FE1121" s="1"/>
      <c r="FF1121" s="1"/>
      <c r="FG1121" s="1"/>
      <c r="FH1121" s="1"/>
      <c r="FI1121" s="1"/>
      <c r="FJ1121" s="1"/>
      <c r="FK1121" s="1"/>
      <c r="FL1121" s="1"/>
      <c r="FM1121" s="1"/>
      <c r="FN1121" s="1"/>
      <c r="FO1121" s="1"/>
      <c r="FP1121" s="1"/>
      <c r="FQ1121" s="1"/>
      <c r="FR1121" s="1"/>
      <c r="FS1121" s="1"/>
      <c r="FT1121" s="1"/>
      <c r="FU1121" s="1"/>
      <c r="FV1121" s="1"/>
      <c r="FW1121" s="1"/>
      <c r="FX1121" s="1"/>
      <c r="FY1121" s="1"/>
      <c r="FZ1121" s="1"/>
      <c r="GA1121" s="1"/>
      <c r="GB1121" s="1"/>
      <c r="GC1121" s="1"/>
      <c r="GD1121" s="1"/>
      <c r="GE1121" s="1"/>
      <c r="GF1121" s="1"/>
      <c r="GG1121" s="1"/>
      <c r="GH1121" s="1"/>
      <c r="GI1121" s="1"/>
      <c r="GJ1121" s="1"/>
      <c r="GK1121" s="1"/>
    </row>
    <row r="1122" spans="1:193" s="4" customFormat="1">
      <c r="A1122" s="6"/>
      <c r="B1122" s="6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94"/>
      <c r="U1122" s="2"/>
      <c r="V1122" s="164"/>
      <c r="W1122" s="148"/>
      <c r="X1122" s="164"/>
      <c r="Y1122" s="164"/>
      <c r="Z1122" s="164"/>
      <c r="AA1122" s="165"/>
      <c r="AB1122" s="195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  <c r="EN1122" s="1"/>
      <c r="EO1122" s="1"/>
      <c r="EP1122" s="1"/>
      <c r="EQ1122" s="1"/>
      <c r="ER1122" s="1"/>
      <c r="ES1122" s="1"/>
      <c r="ET1122" s="1"/>
      <c r="EU1122" s="1"/>
      <c r="EV1122" s="1"/>
      <c r="EW1122" s="1"/>
      <c r="EX1122" s="1"/>
      <c r="EY1122" s="1"/>
      <c r="EZ1122" s="1"/>
      <c r="FA1122" s="1"/>
      <c r="FB1122" s="1"/>
      <c r="FC1122" s="1"/>
      <c r="FD1122" s="1"/>
      <c r="FE1122" s="1"/>
      <c r="FF1122" s="1"/>
      <c r="FG1122" s="1"/>
      <c r="FH1122" s="1"/>
      <c r="FI1122" s="1"/>
      <c r="FJ1122" s="1"/>
      <c r="FK1122" s="1"/>
      <c r="FL1122" s="1"/>
      <c r="FM1122" s="1"/>
      <c r="FN1122" s="1"/>
      <c r="FO1122" s="1"/>
      <c r="FP1122" s="1"/>
      <c r="FQ1122" s="1"/>
      <c r="FR1122" s="1"/>
      <c r="FS1122" s="1"/>
      <c r="FT1122" s="1"/>
      <c r="FU1122" s="1"/>
      <c r="FV1122" s="1"/>
      <c r="FW1122" s="1"/>
      <c r="FX1122" s="1"/>
      <c r="FY1122" s="1"/>
      <c r="FZ1122" s="1"/>
      <c r="GA1122" s="1"/>
      <c r="GB1122" s="1"/>
      <c r="GC1122" s="1"/>
      <c r="GD1122" s="1"/>
      <c r="GE1122" s="1"/>
      <c r="GF1122" s="1"/>
      <c r="GG1122" s="1"/>
      <c r="GH1122" s="1"/>
      <c r="GI1122" s="1"/>
      <c r="GJ1122" s="1"/>
      <c r="GK1122" s="1"/>
    </row>
    <row r="1123" spans="1:193" s="4" customFormat="1">
      <c r="A1123" s="6"/>
      <c r="B1123" s="6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94"/>
      <c r="U1123" s="2"/>
      <c r="V1123" s="164"/>
      <c r="W1123" s="148"/>
      <c r="X1123" s="164"/>
      <c r="Y1123" s="164"/>
      <c r="Z1123" s="164"/>
      <c r="AA1123" s="165"/>
      <c r="AB1123" s="195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  <c r="EN1123" s="1"/>
      <c r="EO1123" s="1"/>
      <c r="EP1123" s="1"/>
      <c r="EQ1123" s="1"/>
      <c r="ER1123" s="1"/>
      <c r="ES1123" s="1"/>
      <c r="ET1123" s="1"/>
      <c r="EU1123" s="1"/>
      <c r="EV1123" s="1"/>
      <c r="EW1123" s="1"/>
      <c r="EX1123" s="1"/>
      <c r="EY1123" s="1"/>
      <c r="EZ1123" s="1"/>
      <c r="FA1123" s="1"/>
      <c r="FB1123" s="1"/>
      <c r="FC1123" s="1"/>
      <c r="FD1123" s="1"/>
      <c r="FE1123" s="1"/>
      <c r="FF1123" s="1"/>
      <c r="FG1123" s="1"/>
      <c r="FH1123" s="1"/>
      <c r="FI1123" s="1"/>
      <c r="FJ1123" s="1"/>
      <c r="FK1123" s="1"/>
      <c r="FL1123" s="1"/>
      <c r="FM1123" s="1"/>
      <c r="FN1123" s="1"/>
      <c r="FO1123" s="1"/>
      <c r="FP1123" s="1"/>
      <c r="FQ1123" s="1"/>
      <c r="FR1123" s="1"/>
      <c r="FS1123" s="1"/>
      <c r="FT1123" s="1"/>
      <c r="FU1123" s="1"/>
      <c r="FV1123" s="1"/>
      <c r="FW1123" s="1"/>
      <c r="FX1123" s="1"/>
      <c r="FY1123" s="1"/>
      <c r="FZ1123" s="1"/>
      <c r="GA1123" s="1"/>
      <c r="GB1123" s="1"/>
      <c r="GC1123" s="1"/>
      <c r="GD1123" s="1"/>
      <c r="GE1123" s="1"/>
      <c r="GF1123" s="1"/>
      <c r="GG1123" s="1"/>
      <c r="GH1123" s="1"/>
      <c r="GI1123" s="1"/>
      <c r="GJ1123" s="1"/>
      <c r="GK1123" s="1"/>
    </row>
    <row r="1124" spans="1:193" s="4" customFormat="1">
      <c r="A1124" s="6"/>
      <c r="B1124" s="6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94"/>
      <c r="U1124" s="2"/>
      <c r="V1124" s="164"/>
      <c r="W1124" s="148"/>
      <c r="X1124" s="164"/>
      <c r="Y1124" s="164"/>
      <c r="Z1124" s="164"/>
      <c r="AA1124" s="165"/>
      <c r="AB1124" s="195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  <c r="EN1124" s="1"/>
      <c r="EO1124" s="1"/>
      <c r="EP1124" s="1"/>
      <c r="EQ1124" s="1"/>
      <c r="ER1124" s="1"/>
      <c r="ES1124" s="1"/>
      <c r="ET1124" s="1"/>
      <c r="EU1124" s="1"/>
      <c r="EV1124" s="1"/>
      <c r="EW1124" s="1"/>
      <c r="EX1124" s="1"/>
      <c r="EY1124" s="1"/>
      <c r="EZ1124" s="1"/>
      <c r="FA1124" s="1"/>
      <c r="FB1124" s="1"/>
      <c r="FC1124" s="1"/>
      <c r="FD1124" s="1"/>
      <c r="FE1124" s="1"/>
      <c r="FF1124" s="1"/>
      <c r="FG1124" s="1"/>
      <c r="FH1124" s="1"/>
      <c r="FI1124" s="1"/>
      <c r="FJ1124" s="1"/>
      <c r="FK1124" s="1"/>
      <c r="FL1124" s="1"/>
      <c r="FM1124" s="1"/>
      <c r="FN1124" s="1"/>
      <c r="FO1124" s="1"/>
      <c r="FP1124" s="1"/>
      <c r="FQ1124" s="1"/>
      <c r="FR1124" s="1"/>
      <c r="FS1124" s="1"/>
      <c r="FT1124" s="1"/>
      <c r="FU1124" s="1"/>
      <c r="FV1124" s="1"/>
      <c r="FW1124" s="1"/>
      <c r="FX1124" s="1"/>
      <c r="FY1124" s="1"/>
      <c r="FZ1124" s="1"/>
      <c r="GA1124" s="1"/>
      <c r="GB1124" s="1"/>
      <c r="GC1124" s="1"/>
      <c r="GD1124" s="1"/>
      <c r="GE1124" s="1"/>
      <c r="GF1124" s="1"/>
      <c r="GG1124" s="1"/>
      <c r="GH1124" s="1"/>
      <c r="GI1124" s="1"/>
      <c r="GJ1124" s="1"/>
      <c r="GK1124" s="1"/>
    </row>
    <row r="1125" spans="1:193" s="4" customFormat="1">
      <c r="A1125" s="6"/>
      <c r="B1125" s="6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94"/>
      <c r="U1125" s="2"/>
      <c r="V1125" s="164"/>
      <c r="W1125" s="148"/>
      <c r="X1125" s="164"/>
      <c r="Y1125" s="164"/>
      <c r="Z1125" s="164"/>
      <c r="AA1125" s="165"/>
      <c r="AB1125" s="195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  <c r="EN1125" s="1"/>
      <c r="EO1125" s="1"/>
      <c r="EP1125" s="1"/>
      <c r="EQ1125" s="1"/>
      <c r="ER1125" s="1"/>
      <c r="ES1125" s="1"/>
      <c r="ET1125" s="1"/>
      <c r="EU1125" s="1"/>
      <c r="EV1125" s="1"/>
      <c r="EW1125" s="1"/>
      <c r="EX1125" s="1"/>
      <c r="EY1125" s="1"/>
      <c r="EZ1125" s="1"/>
      <c r="FA1125" s="1"/>
      <c r="FB1125" s="1"/>
      <c r="FC1125" s="1"/>
      <c r="FD1125" s="1"/>
      <c r="FE1125" s="1"/>
      <c r="FF1125" s="1"/>
      <c r="FG1125" s="1"/>
      <c r="FH1125" s="1"/>
      <c r="FI1125" s="1"/>
      <c r="FJ1125" s="1"/>
      <c r="FK1125" s="1"/>
      <c r="FL1125" s="1"/>
      <c r="FM1125" s="1"/>
      <c r="FN1125" s="1"/>
      <c r="FO1125" s="1"/>
      <c r="FP1125" s="1"/>
      <c r="FQ1125" s="1"/>
      <c r="FR1125" s="1"/>
      <c r="FS1125" s="1"/>
      <c r="FT1125" s="1"/>
      <c r="FU1125" s="1"/>
      <c r="FV1125" s="1"/>
      <c r="FW1125" s="1"/>
      <c r="FX1125" s="1"/>
      <c r="FY1125" s="1"/>
      <c r="FZ1125" s="1"/>
      <c r="GA1125" s="1"/>
      <c r="GB1125" s="1"/>
      <c r="GC1125" s="1"/>
      <c r="GD1125" s="1"/>
      <c r="GE1125" s="1"/>
      <c r="GF1125" s="1"/>
      <c r="GG1125" s="1"/>
      <c r="GH1125" s="1"/>
      <c r="GI1125" s="1"/>
      <c r="GJ1125" s="1"/>
      <c r="GK1125" s="1"/>
    </row>
    <row r="1126" spans="1:193" s="4" customFormat="1">
      <c r="A1126" s="6"/>
      <c r="B1126" s="6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94"/>
      <c r="U1126" s="2"/>
      <c r="V1126" s="164"/>
      <c r="W1126" s="148"/>
      <c r="X1126" s="164"/>
      <c r="Y1126" s="164"/>
      <c r="Z1126" s="164"/>
      <c r="AA1126" s="165"/>
      <c r="AB1126" s="195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</row>
    <row r="1127" spans="1:193" s="4" customFormat="1">
      <c r="A1127" s="6"/>
      <c r="B1127" s="6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94"/>
      <c r="U1127" s="2"/>
      <c r="V1127" s="164"/>
      <c r="W1127" s="148"/>
      <c r="X1127" s="164"/>
      <c r="Y1127" s="164"/>
      <c r="Z1127" s="164"/>
      <c r="AA1127" s="165"/>
      <c r="AB1127" s="195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</row>
    <row r="1128" spans="1:193" s="4" customFormat="1">
      <c r="A1128" s="6"/>
      <c r="B1128" s="6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94"/>
      <c r="U1128" s="2"/>
      <c r="V1128" s="164"/>
      <c r="W1128" s="148"/>
      <c r="X1128" s="164"/>
      <c r="Y1128" s="164"/>
      <c r="Z1128" s="164"/>
      <c r="AA1128" s="165"/>
      <c r="AB1128" s="195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  <c r="EN1128" s="1"/>
      <c r="EO1128" s="1"/>
      <c r="EP1128" s="1"/>
      <c r="EQ1128" s="1"/>
      <c r="ER1128" s="1"/>
      <c r="ES1128" s="1"/>
      <c r="ET1128" s="1"/>
      <c r="EU1128" s="1"/>
      <c r="EV1128" s="1"/>
      <c r="EW1128" s="1"/>
      <c r="EX1128" s="1"/>
      <c r="EY1128" s="1"/>
      <c r="EZ1128" s="1"/>
      <c r="FA1128" s="1"/>
      <c r="FB1128" s="1"/>
      <c r="FC1128" s="1"/>
      <c r="FD1128" s="1"/>
      <c r="FE1128" s="1"/>
      <c r="FF1128" s="1"/>
      <c r="FG1128" s="1"/>
      <c r="FH1128" s="1"/>
      <c r="FI1128" s="1"/>
      <c r="FJ1128" s="1"/>
      <c r="FK1128" s="1"/>
      <c r="FL1128" s="1"/>
      <c r="FM1128" s="1"/>
      <c r="FN1128" s="1"/>
      <c r="FO1128" s="1"/>
      <c r="FP1128" s="1"/>
      <c r="FQ1128" s="1"/>
      <c r="FR1128" s="1"/>
      <c r="FS1128" s="1"/>
      <c r="FT1128" s="1"/>
      <c r="FU1128" s="1"/>
      <c r="FV1128" s="1"/>
      <c r="FW1128" s="1"/>
      <c r="FX1128" s="1"/>
      <c r="FY1128" s="1"/>
      <c r="FZ1128" s="1"/>
      <c r="GA1128" s="1"/>
      <c r="GB1128" s="1"/>
      <c r="GC1128" s="1"/>
      <c r="GD1128" s="1"/>
      <c r="GE1128" s="1"/>
      <c r="GF1128" s="1"/>
      <c r="GG1128" s="1"/>
      <c r="GH1128" s="1"/>
      <c r="GI1128" s="1"/>
      <c r="GJ1128" s="1"/>
      <c r="GK1128" s="1"/>
    </row>
    <row r="1129" spans="1:193" s="4" customFormat="1">
      <c r="A1129" s="6"/>
      <c r="B1129" s="6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94"/>
      <c r="U1129" s="2"/>
      <c r="V1129" s="164"/>
      <c r="W1129" s="148"/>
      <c r="X1129" s="164"/>
      <c r="Y1129" s="164"/>
      <c r="Z1129" s="164"/>
      <c r="AA1129" s="165"/>
      <c r="AB1129" s="195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  <c r="EN1129" s="1"/>
      <c r="EO1129" s="1"/>
      <c r="EP1129" s="1"/>
      <c r="EQ1129" s="1"/>
      <c r="ER1129" s="1"/>
      <c r="ES1129" s="1"/>
      <c r="ET1129" s="1"/>
      <c r="EU1129" s="1"/>
      <c r="EV1129" s="1"/>
      <c r="EW1129" s="1"/>
      <c r="EX1129" s="1"/>
      <c r="EY1129" s="1"/>
      <c r="EZ1129" s="1"/>
      <c r="FA1129" s="1"/>
      <c r="FB1129" s="1"/>
      <c r="FC1129" s="1"/>
      <c r="FD1129" s="1"/>
      <c r="FE1129" s="1"/>
      <c r="FF1129" s="1"/>
      <c r="FG1129" s="1"/>
      <c r="FH1129" s="1"/>
      <c r="FI1129" s="1"/>
      <c r="FJ1129" s="1"/>
      <c r="FK1129" s="1"/>
      <c r="FL1129" s="1"/>
      <c r="FM1129" s="1"/>
      <c r="FN1129" s="1"/>
      <c r="FO1129" s="1"/>
      <c r="FP1129" s="1"/>
      <c r="FQ1129" s="1"/>
      <c r="FR1129" s="1"/>
      <c r="FS1129" s="1"/>
      <c r="FT1129" s="1"/>
      <c r="FU1129" s="1"/>
      <c r="FV1129" s="1"/>
      <c r="FW1129" s="1"/>
      <c r="FX1129" s="1"/>
      <c r="FY1129" s="1"/>
      <c r="FZ1129" s="1"/>
      <c r="GA1129" s="1"/>
      <c r="GB1129" s="1"/>
      <c r="GC1129" s="1"/>
      <c r="GD1129" s="1"/>
      <c r="GE1129" s="1"/>
      <c r="GF1129" s="1"/>
      <c r="GG1129" s="1"/>
      <c r="GH1129" s="1"/>
      <c r="GI1129" s="1"/>
      <c r="GJ1129" s="1"/>
      <c r="GK1129" s="1"/>
    </row>
    <row r="1130" spans="1:193" s="4" customFormat="1">
      <c r="A1130" s="6"/>
      <c r="B1130" s="6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94"/>
      <c r="U1130" s="2"/>
      <c r="V1130" s="164"/>
      <c r="W1130" s="148"/>
      <c r="X1130" s="164"/>
      <c r="Y1130" s="164"/>
      <c r="Z1130" s="164"/>
      <c r="AA1130" s="165"/>
      <c r="AB1130" s="195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  <c r="EN1130" s="1"/>
      <c r="EO1130" s="1"/>
      <c r="EP1130" s="1"/>
      <c r="EQ1130" s="1"/>
      <c r="ER1130" s="1"/>
      <c r="ES1130" s="1"/>
      <c r="ET1130" s="1"/>
      <c r="EU1130" s="1"/>
      <c r="EV1130" s="1"/>
      <c r="EW1130" s="1"/>
      <c r="EX1130" s="1"/>
      <c r="EY1130" s="1"/>
      <c r="EZ1130" s="1"/>
      <c r="FA1130" s="1"/>
      <c r="FB1130" s="1"/>
      <c r="FC1130" s="1"/>
      <c r="FD1130" s="1"/>
      <c r="FE1130" s="1"/>
      <c r="FF1130" s="1"/>
      <c r="FG1130" s="1"/>
      <c r="FH1130" s="1"/>
      <c r="FI1130" s="1"/>
      <c r="FJ1130" s="1"/>
      <c r="FK1130" s="1"/>
      <c r="FL1130" s="1"/>
      <c r="FM1130" s="1"/>
      <c r="FN1130" s="1"/>
      <c r="FO1130" s="1"/>
      <c r="FP1130" s="1"/>
      <c r="FQ1130" s="1"/>
      <c r="FR1130" s="1"/>
      <c r="FS1130" s="1"/>
      <c r="FT1130" s="1"/>
      <c r="FU1130" s="1"/>
      <c r="FV1130" s="1"/>
      <c r="FW1130" s="1"/>
      <c r="FX1130" s="1"/>
      <c r="FY1130" s="1"/>
      <c r="FZ1130" s="1"/>
      <c r="GA1130" s="1"/>
      <c r="GB1130" s="1"/>
      <c r="GC1130" s="1"/>
      <c r="GD1130" s="1"/>
      <c r="GE1130" s="1"/>
      <c r="GF1130" s="1"/>
      <c r="GG1130" s="1"/>
      <c r="GH1130" s="1"/>
      <c r="GI1130" s="1"/>
      <c r="GJ1130" s="1"/>
      <c r="GK1130" s="1"/>
    </row>
    <row r="1131" spans="1:193" s="4" customFormat="1">
      <c r="A1131" s="6"/>
      <c r="B1131" s="6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94"/>
      <c r="U1131" s="2"/>
      <c r="V1131" s="164"/>
      <c r="W1131" s="148"/>
      <c r="X1131" s="164"/>
      <c r="Y1131" s="164"/>
      <c r="Z1131" s="164"/>
      <c r="AA1131" s="165"/>
      <c r="AB1131" s="195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  <c r="EN1131" s="1"/>
      <c r="EO1131" s="1"/>
      <c r="EP1131" s="1"/>
      <c r="EQ1131" s="1"/>
      <c r="ER1131" s="1"/>
      <c r="ES1131" s="1"/>
      <c r="ET1131" s="1"/>
      <c r="EU1131" s="1"/>
      <c r="EV1131" s="1"/>
      <c r="EW1131" s="1"/>
      <c r="EX1131" s="1"/>
      <c r="EY1131" s="1"/>
      <c r="EZ1131" s="1"/>
      <c r="FA1131" s="1"/>
      <c r="FB1131" s="1"/>
      <c r="FC1131" s="1"/>
      <c r="FD1131" s="1"/>
      <c r="FE1131" s="1"/>
      <c r="FF1131" s="1"/>
      <c r="FG1131" s="1"/>
      <c r="FH1131" s="1"/>
      <c r="FI1131" s="1"/>
      <c r="FJ1131" s="1"/>
      <c r="FK1131" s="1"/>
      <c r="FL1131" s="1"/>
      <c r="FM1131" s="1"/>
      <c r="FN1131" s="1"/>
      <c r="FO1131" s="1"/>
      <c r="FP1131" s="1"/>
      <c r="FQ1131" s="1"/>
      <c r="FR1131" s="1"/>
      <c r="FS1131" s="1"/>
      <c r="FT1131" s="1"/>
      <c r="FU1131" s="1"/>
      <c r="FV1131" s="1"/>
      <c r="FW1131" s="1"/>
      <c r="FX1131" s="1"/>
      <c r="FY1131" s="1"/>
      <c r="FZ1131" s="1"/>
      <c r="GA1131" s="1"/>
      <c r="GB1131" s="1"/>
      <c r="GC1131" s="1"/>
      <c r="GD1131" s="1"/>
      <c r="GE1131" s="1"/>
      <c r="GF1131" s="1"/>
      <c r="GG1131" s="1"/>
      <c r="GH1131" s="1"/>
      <c r="GI1131" s="1"/>
      <c r="GJ1131" s="1"/>
      <c r="GK1131" s="1"/>
    </row>
    <row r="1132" spans="1:193" s="4" customFormat="1">
      <c r="A1132" s="6"/>
      <c r="B1132" s="6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94"/>
      <c r="U1132" s="2"/>
      <c r="V1132" s="164"/>
      <c r="W1132" s="148"/>
      <c r="X1132" s="164"/>
      <c r="Y1132" s="164"/>
      <c r="Z1132" s="164"/>
      <c r="AA1132" s="165"/>
      <c r="AB1132" s="195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  <c r="EN1132" s="1"/>
      <c r="EO1132" s="1"/>
      <c r="EP1132" s="1"/>
      <c r="EQ1132" s="1"/>
      <c r="ER1132" s="1"/>
      <c r="ES1132" s="1"/>
      <c r="ET1132" s="1"/>
      <c r="EU1132" s="1"/>
      <c r="EV1132" s="1"/>
      <c r="EW1132" s="1"/>
      <c r="EX1132" s="1"/>
      <c r="EY1132" s="1"/>
      <c r="EZ1132" s="1"/>
      <c r="FA1132" s="1"/>
      <c r="FB1132" s="1"/>
      <c r="FC1132" s="1"/>
      <c r="FD1132" s="1"/>
      <c r="FE1132" s="1"/>
      <c r="FF1132" s="1"/>
      <c r="FG1132" s="1"/>
      <c r="FH1132" s="1"/>
      <c r="FI1132" s="1"/>
      <c r="FJ1132" s="1"/>
      <c r="FK1132" s="1"/>
      <c r="FL1132" s="1"/>
      <c r="FM1132" s="1"/>
      <c r="FN1132" s="1"/>
      <c r="FO1132" s="1"/>
      <c r="FP1132" s="1"/>
      <c r="FQ1132" s="1"/>
      <c r="FR1132" s="1"/>
      <c r="FS1132" s="1"/>
      <c r="FT1132" s="1"/>
      <c r="FU1132" s="1"/>
      <c r="FV1132" s="1"/>
      <c r="FW1132" s="1"/>
      <c r="FX1132" s="1"/>
      <c r="FY1132" s="1"/>
      <c r="FZ1132" s="1"/>
      <c r="GA1132" s="1"/>
      <c r="GB1132" s="1"/>
      <c r="GC1132" s="1"/>
      <c r="GD1132" s="1"/>
      <c r="GE1132" s="1"/>
      <c r="GF1132" s="1"/>
      <c r="GG1132" s="1"/>
      <c r="GH1132" s="1"/>
      <c r="GI1132" s="1"/>
      <c r="GJ1132" s="1"/>
      <c r="GK1132" s="1"/>
    </row>
    <row r="1133" spans="1:193" s="4" customFormat="1">
      <c r="A1133" s="6"/>
      <c r="B1133" s="6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94"/>
      <c r="U1133" s="2"/>
      <c r="V1133" s="164"/>
      <c r="W1133" s="148"/>
      <c r="X1133" s="164"/>
      <c r="Y1133" s="164"/>
      <c r="Z1133" s="164"/>
      <c r="AA1133" s="165"/>
      <c r="AB1133" s="195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  <c r="EN1133" s="1"/>
      <c r="EO1133" s="1"/>
      <c r="EP1133" s="1"/>
      <c r="EQ1133" s="1"/>
      <c r="ER1133" s="1"/>
      <c r="ES1133" s="1"/>
      <c r="ET1133" s="1"/>
      <c r="EU1133" s="1"/>
      <c r="EV1133" s="1"/>
      <c r="EW1133" s="1"/>
      <c r="EX1133" s="1"/>
      <c r="EY1133" s="1"/>
      <c r="EZ1133" s="1"/>
      <c r="FA1133" s="1"/>
      <c r="FB1133" s="1"/>
      <c r="FC1133" s="1"/>
      <c r="FD1133" s="1"/>
      <c r="FE1133" s="1"/>
      <c r="FF1133" s="1"/>
      <c r="FG1133" s="1"/>
      <c r="FH1133" s="1"/>
      <c r="FI1133" s="1"/>
      <c r="FJ1133" s="1"/>
      <c r="FK1133" s="1"/>
      <c r="FL1133" s="1"/>
      <c r="FM1133" s="1"/>
      <c r="FN1133" s="1"/>
      <c r="FO1133" s="1"/>
      <c r="FP1133" s="1"/>
      <c r="FQ1133" s="1"/>
      <c r="FR1133" s="1"/>
      <c r="FS1133" s="1"/>
      <c r="FT1133" s="1"/>
      <c r="FU1133" s="1"/>
      <c r="FV1133" s="1"/>
      <c r="FW1133" s="1"/>
      <c r="FX1133" s="1"/>
      <c r="FY1133" s="1"/>
      <c r="FZ1133" s="1"/>
      <c r="GA1133" s="1"/>
      <c r="GB1133" s="1"/>
      <c r="GC1133" s="1"/>
      <c r="GD1133" s="1"/>
      <c r="GE1133" s="1"/>
      <c r="GF1133" s="1"/>
      <c r="GG1133" s="1"/>
      <c r="GH1133" s="1"/>
      <c r="GI1133" s="1"/>
      <c r="GJ1133" s="1"/>
      <c r="GK1133" s="1"/>
    </row>
    <row r="1134" spans="1:193" s="4" customFormat="1">
      <c r="A1134" s="6"/>
      <c r="B1134" s="6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94"/>
      <c r="U1134" s="2"/>
      <c r="V1134" s="164"/>
      <c r="W1134" s="148"/>
      <c r="X1134" s="164"/>
      <c r="Y1134" s="164"/>
      <c r="Z1134" s="164"/>
      <c r="AA1134" s="165"/>
      <c r="AB1134" s="195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</row>
    <row r="1135" spans="1:193" s="4" customFormat="1">
      <c r="A1135" s="6"/>
      <c r="B1135" s="6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94"/>
      <c r="U1135" s="2"/>
      <c r="V1135" s="164"/>
      <c r="W1135" s="148"/>
      <c r="X1135" s="164"/>
      <c r="Y1135" s="164"/>
      <c r="Z1135" s="164"/>
      <c r="AA1135" s="165"/>
      <c r="AB1135" s="195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  <c r="EN1135" s="1"/>
      <c r="EO1135" s="1"/>
      <c r="EP1135" s="1"/>
      <c r="EQ1135" s="1"/>
      <c r="ER1135" s="1"/>
      <c r="ES1135" s="1"/>
      <c r="ET1135" s="1"/>
      <c r="EU1135" s="1"/>
      <c r="EV1135" s="1"/>
      <c r="EW1135" s="1"/>
      <c r="EX1135" s="1"/>
      <c r="EY1135" s="1"/>
      <c r="EZ1135" s="1"/>
      <c r="FA1135" s="1"/>
      <c r="FB1135" s="1"/>
      <c r="FC1135" s="1"/>
      <c r="FD1135" s="1"/>
      <c r="FE1135" s="1"/>
      <c r="FF1135" s="1"/>
      <c r="FG1135" s="1"/>
      <c r="FH1135" s="1"/>
      <c r="FI1135" s="1"/>
      <c r="FJ1135" s="1"/>
      <c r="FK1135" s="1"/>
      <c r="FL1135" s="1"/>
      <c r="FM1135" s="1"/>
      <c r="FN1135" s="1"/>
      <c r="FO1135" s="1"/>
      <c r="FP1135" s="1"/>
      <c r="FQ1135" s="1"/>
      <c r="FR1135" s="1"/>
      <c r="FS1135" s="1"/>
      <c r="FT1135" s="1"/>
      <c r="FU1135" s="1"/>
      <c r="FV1135" s="1"/>
      <c r="FW1135" s="1"/>
      <c r="FX1135" s="1"/>
      <c r="FY1135" s="1"/>
      <c r="FZ1135" s="1"/>
      <c r="GA1135" s="1"/>
      <c r="GB1135" s="1"/>
      <c r="GC1135" s="1"/>
      <c r="GD1135" s="1"/>
      <c r="GE1135" s="1"/>
      <c r="GF1135" s="1"/>
      <c r="GG1135" s="1"/>
      <c r="GH1135" s="1"/>
      <c r="GI1135" s="1"/>
      <c r="GJ1135" s="1"/>
      <c r="GK1135" s="1"/>
    </row>
    <row r="1136" spans="1:193" s="4" customFormat="1">
      <c r="A1136" s="6"/>
      <c r="B1136" s="6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94"/>
      <c r="U1136" s="2"/>
      <c r="V1136" s="164"/>
      <c r="W1136" s="148"/>
      <c r="X1136" s="164"/>
      <c r="Y1136" s="164"/>
      <c r="Z1136" s="164"/>
      <c r="AA1136" s="165"/>
      <c r="AB1136" s="195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  <c r="FR1136" s="1"/>
      <c r="FS1136" s="1"/>
      <c r="FT1136" s="1"/>
      <c r="FU1136" s="1"/>
      <c r="FV1136" s="1"/>
      <c r="FW1136" s="1"/>
      <c r="FX1136" s="1"/>
      <c r="FY1136" s="1"/>
      <c r="FZ1136" s="1"/>
      <c r="GA1136" s="1"/>
      <c r="GB1136" s="1"/>
      <c r="GC1136" s="1"/>
      <c r="GD1136" s="1"/>
      <c r="GE1136" s="1"/>
      <c r="GF1136" s="1"/>
      <c r="GG1136" s="1"/>
      <c r="GH1136" s="1"/>
      <c r="GI1136" s="1"/>
      <c r="GJ1136" s="1"/>
      <c r="GK1136" s="1"/>
    </row>
    <row r="1137" spans="1:193" s="4" customFormat="1">
      <c r="A1137" s="6"/>
      <c r="B1137" s="6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94"/>
      <c r="U1137" s="2"/>
      <c r="V1137" s="164"/>
      <c r="W1137" s="148"/>
      <c r="X1137" s="164"/>
      <c r="Y1137" s="164"/>
      <c r="Z1137" s="164"/>
      <c r="AA1137" s="165"/>
      <c r="AB1137" s="195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  <c r="EN1137" s="1"/>
      <c r="EO1137" s="1"/>
      <c r="EP1137" s="1"/>
      <c r="EQ1137" s="1"/>
      <c r="ER1137" s="1"/>
      <c r="ES1137" s="1"/>
      <c r="ET1137" s="1"/>
      <c r="EU1137" s="1"/>
      <c r="EV1137" s="1"/>
      <c r="EW1137" s="1"/>
      <c r="EX1137" s="1"/>
      <c r="EY1137" s="1"/>
      <c r="EZ1137" s="1"/>
      <c r="FA1137" s="1"/>
      <c r="FB1137" s="1"/>
      <c r="FC1137" s="1"/>
      <c r="FD1137" s="1"/>
      <c r="FE1137" s="1"/>
      <c r="FF1137" s="1"/>
      <c r="FG1137" s="1"/>
      <c r="FH1137" s="1"/>
      <c r="FI1137" s="1"/>
      <c r="FJ1137" s="1"/>
      <c r="FK1137" s="1"/>
      <c r="FL1137" s="1"/>
      <c r="FM1137" s="1"/>
      <c r="FN1137" s="1"/>
      <c r="FO1137" s="1"/>
      <c r="FP1137" s="1"/>
      <c r="FQ1137" s="1"/>
      <c r="FR1137" s="1"/>
      <c r="FS1137" s="1"/>
      <c r="FT1137" s="1"/>
      <c r="FU1137" s="1"/>
      <c r="FV1137" s="1"/>
      <c r="FW1137" s="1"/>
      <c r="FX1137" s="1"/>
      <c r="FY1137" s="1"/>
      <c r="FZ1137" s="1"/>
      <c r="GA1137" s="1"/>
      <c r="GB1137" s="1"/>
      <c r="GC1137" s="1"/>
      <c r="GD1137" s="1"/>
      <c r="GE1137" s="1"/>
      <c r="GF1137" s="1"/>
      <c r="GG1137" s="1"/>
      <c r="GH1137" s="1"/>
      <c r="GI1137" s="1"/>
      <c r="GJ1137" s="1"/>
      <c r="GK1137" s="1"/>
    </row>
    <row r="1138" spans="1:193" s="4" customFormat="1">
      <c r="A1138" s="6"/>
      <c r="B1138" s="6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94"/>
      <c r="U1138" s="2"/>
      <c r="V1138" s="164"/>
      <c r="W1138" s="148"/>
      <c r="X1138" s="164"/>
      <c r="Y1138" s="164"/>
      <c r="Z1138" s="164"/>
      <c r="AA1138" s="165"/>
      <c r="AB1138" s="195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  <c r="EN1138" s="1"/>
      <c r="EO1138" s="1"/>
      <c r="EP1138" s="1"/>
      <c r="EQ1138" s="1"/>
      <c r="ER1138" s="1"/>
      <c r="ES1138" s="1"/>
      <c r="ET1138" s="1"/>
      <c r="EU1138" s="1"/>
      <c r="EV1138" s="1"/>
      <c r="EW1138" s="1"/>
      <c r="EX1138" s="1"/>
      <c r="EY1138" s="1"/>
      <c r="EZ1138" s="1"/>
      <c r="FA1138" s="1"/>
      <c r="FB1138" s="1"/>
      <c r="FC1138" s="1"/>
      <c r="FD1138" s="1"/>
      <c r="FE1138" s="1"/>
      <c r="FF1138" s="1"/>
      <c r="FG1138" s="1"/>
      <c r="FH1138" s="1"/>
      <c r="FI1138" s="1"/>
      <c r="FJ1138" s="1"/>
      <c r="FK1138" s="1"/>
      <c r="FL1138" s="1"/>
      <c r="FM1138" s="1"/>
      <c r="FN1138" s="1"/>
      <c r="FO1138" s="1"/>
      <c r="FP1138" s="1"/>
      <c r="FQ1138" s="1"/>
      <c r="FR1138" s="1"/>
      <c r="FS1138" s="1"/>
      <c r="FT1138" s="1"/>
      <c r="FU1138" s="1"/>
      <c r="FV1138" s="1"/>
      <c r="FW1138" s="1"/>
      <c r="FX1138" s="1"/>
      <c r="FY1138" s="1"/>
      <c r="FZ1138" s="1"/>
      <c r="GA1138" s="1"/>
      <c r="GB1138" s="1"/>
      <c r="GC1138" s="1"/>
      <c r="GD1138" s="1"/>
      <c r="GE1138" s="1"/>
      <c r="GF1138" s="1"/>
      <c r="GG1138" s="1"/>
      <c r="GH1138" s="1"/>
      <c r="GI1138" s="1"/>
      <c r="GJ1138" s="1"/>
      <c r="GK1138" s="1"/>
    </row>
    <row r="1139" spans="1:193" s="4" customFormat="1">
      <c r="A1139" s="6"/>
      <c r="B1139" s="6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94"/>
      <c r="U1139" s="2"/>
      <c r="V1139" s="164"/>
      <c r="W1139" s="148"/>
      <c r="X1139" s="164"/>
      <c r="Y1139" s="164"/>
      <c r="Z1139" s="164"/>
      <c r="AA1139" s="165"/>
      <c r="AB1139" s="195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  <c r="EN1139" s="1"/>
      <c r="EO1139" s="1"/>
      <c r="EP1139" s="1"/>
      <c r="EQ1139" s="1"/>
      <c r="ER1139" s="1"/>
      <c r="ES1139" s="1"/>
      <c r="ET1139" s="1"/>
      <c r="EU1139" s="1"/>
      <c r="EV1139" s="1"/>
      <c r="EW1139" s="1"/>
      <c r="EX1139" s="1"/>
      <c r="EY1139" s="1"/>
      <c r="EZ1139" s="1"/>
      <c r="FA1139" s="1"/>
      <c r="FB1139" s="1"/>
      <c r="FC1139" s="1"/>
      <c r="FD1139" s="1"/>
      <c r="FE1139" s="1"/>
      <c r="FF1139" s="1"/>
      <c r="FG1139" s="1"/>
      <c r="FH1139" s="1"/>
      <c r="FI1139" s="1"/>
      <c r="FJ1139" s="1"/>
      <c r="FK1139" s="1"/>
      <c r="FL1139" s="1"/>
      <c r="FM1139" s="1"/>
      <c r="FN1139" s="1"/>
      <c r="FO1139" s="1"/>
      <c r="FP1139" s="1"/>
      <c r="FQ1139" s="1"/>
      <c r="FR1139" s="1"/>
      <c r="FS1139" s="1"/>
      <c r="FT1139" s="1"/>
      <c r="FU1139" s="1"/>
      <c r="FV1139" s="1"/>
      <c r="FW1139" s="1"/>
      <c r="FX1139" s="1"/>
      <c r="FY1139" s="1"/>
      <c r="FZ1139" s="1"/>
      <c r="GA1139" s="1"/>
      <c r="GB1139" s="1"/>
      <c r="GC1139" s="1"/>
      <c r="GD1139" s="1"/>
      <c r="GE1139" s="1"/>
      <c r="GF1139" s="1"/>
      <c r="GG1139" s="1"/>
      <c r="GH1139" s="1"/>
      <c r="GI1139" s="1"/>
      <c r="GJ1139" s="1"/>
      <c r="GK1139" s="1"/>
    </row>
    <row r="1140" spans="1:193" s="4" customFormat="1">
      <c r="A1140" s="6"/>
      <c r="B1140" s="6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94"/>
      <c r="U1140" s="2"/>
      <c r="V1140" s="164"/>
      <c r="W1140" s="148"/>
      <c r="X1140" s="164"/>
      <c r="Y1140" s="164"/>
      <c r="Z1140" s="164"/>
      <c r="AA1140" s="165"/>
      <c r="AB1140" s="195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  <c r="EN1140" s="1"/>
      <c r="EO1140" s="1"/>
      <c r="EP1140" s="1"/>
      <c r="EQ1140" s="1"/>
      <c r="ER1140" s="1"/>
      <c r="ES1140" s="1"/>
      <c r="ET1140" s="1"/>
      <c r="EU1140" s="1"/>
      <c r="EV1140" s="1"/>
      <c r="EW1140" s="1"/>
      <c r="EX1140" s="1"/>
      <c r="EY1140" s="1"/>
      <c r="EZ1140" s="1"/>
      <c r="FA1140" s="1"/>
      <c r="FB1140" s="1"/>
      <c r="FC1140" s="1"/>
      <c r="FD1140" s="1"/>
      <c r="FE1140" s="1"/>
      <c r="FF1140" s="1"/>
      <c r="FG1140" s="1"/>
      <c r="FH1140" s="1"/>
      <c r="FI1140" s="1"/>
      <c r="FJ1140" s="1"/>
      <c r="FK1140" s="1"/>
      <c r="FL1140" s="1"/>
      <c r="FM1140" s="1"/>
      <c r="FN1140" s="1"/>
      <c r="FO1140" s="1"/>
      <c r="FP1140" s="1"/>
      <c r="FQ1140" s="1"/>
      <c r="FR1140" s="1"/>
      <c r="FS1140" s="1"/>
      <c r="FT1140" s="1"/>
      <c r="FU1140" s="1"/>
      <c r="FV1140" s="1"/>
      <c r="FW1140" s="1"/>
      <c r="FX1140" s="1"/>
      <c r="FY1140" s="1"/>
      <c r="FZ1140" s="1"/>
      <c r="GA1140" s="1"/>
      <c r="GB1140" s="1"/>
      <c r="GC1140" s="1"/>
      <c r="GD1140" s="1"/>
      <c r="GE1140" s="1"/>
      <c r="GF1140" s="1"/>
      <c r="GG1140" s="1"/>
      <c r="GH1140" s="1"/>
      <c r="GI1140" s="1"/>
      <c r="GJ1140" s="1"/>
      <c r="GK1140" s="1"/>
    </row>
    <row r="1141" spans="1:193" s="4" customFormat="1">
      <c r="A1141" s="6"/>
      <c r="B1141" s="6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94"/>
      <c r="U1141" s="2"/>
      <c r="V1141" s="164"/>
      <c r="W1141" s="148"/>
      <c r="X1141" s="164"/>
      <c r="Y1141" s="164"/>
      <c r="Z1141" s="164"/>
      <c r="AA1141" s="165"/>
      <c r="AB1141" s="195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  <c r="EN1141" s="1"/>
      <c r="EO1141" s="1"/>
      <c r="EP1141" s="1"/>
      <c r="EQ1141" s="1"/>
      <c r="ER1141" s="1"/>
      <c r="ES1141" s="1"/>
      <c r="ET1141" s="1"/>
      <c r="EU1141" s="1"/>
      <c r="EV1141" s="1"/>
      <c r="EW1141" s="1"/>
      <c r="EX1141" s="1"/>
      <c r="EY1141" s="1"/>
      <c r="EZ1141" s="1"/>
      <c r="FA1141" s="1"/>
      <c r="FB1141" s="1"/>
      <c r="FC1141" s="1"/>
      <c r="FD1141" s="1"/>
      <c r="FE1141" s="1"/>
      <c r="FF1141" s="1"/>
      <c r="FG1141" s="1"/>
      <c r="FH1141" s="1"/>
      <c r="FI1141" s="1"/>
      <c r="FJ1141" s="1"/>
      <c r="FK1141" s="1"/>
      <c r="FL1141" s="1"/>
      <c r="FM1141" s="1"/>
      <c r="FN1141" s="1"/>
      <c r="FO1141" s="1"/>
      <c r="FP1141" s="1"/>
      <c r="FQ1141" s="1"/>
      <c r="FR1141" s="1"/>
      <c r="FS1141" s="1"/>
      <c r="FT1141" s="1"/>
      <c r="FU1141" s="1"/>
      <c r="FV1141" s="1"/>
      <c r="FW1141" s="1"/>
      <c r="FX1141" s="1"/>
      <c r="FY1141" s="1"/>
      <c r="FZ1141" s="1"/>
      <c r="GA1141" s="1"/>
      <c r="GB1141" s="1"/>
      <c r="GC1141" s="1"/>
      <c r="GD1141" s="1"/>
      <c r="GE1141" s="1"/>
      <c r="GF1141" s="1"/>
      <c r="GG1141" s="1"/>
      <c r="GH1141" s="1"/>
      <c r="GI1141" s="1"/>
      <c r="GJ1141" s="1"/>
      <c r="GK1141" s="1"/>
    </row>
    <row r="1142" spans="1:193" s="4" customFormat="1">
      <c r="A1142" s="6"/>
      <c r="B1142" s="6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94"/>
      <c r="U1142" s="2"/>
      <c r="V1142" s="164"/>
      <c r="W1142" s="148"/>
      <c r="X1142" s="164"/>
      <c r="Y1142" s="164"/>
      <c r="Z1142" s="164"/>
      <c r="AA1142" s="165"/>
      <c r="AB1142" s="195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  <c r="EN1142" s="1"/>
      <c r="EO1142" s="1"/>
      <c r="EP1142" s="1"/>
      <c r="EQ1142" s="1"/>
      <c r="ER1142" s="1"/>
      <c r="ES1142" s="1"/>
      <c r="ET1142" s="1"/>
      <c r="EU1142" s="1"/>
      <c r="EV1142" s="1"/>
      <c r="EW1142" s="1"/>
      <c r="EX1142" s="1"/>
      <c r="EY1142" s="1"/>
      <c r="EZ1142" s="1"/>
      <c r="FA1142" s="1"/>
      <c r="FB1142" s="1"/>
      <c r="FC1142" s="1"/>
      <c r="FD1142" s="1"/>
      <c r="FE1142" s="1"/>
      <c r="FF1142" s="1"/>
      <c r="FG1142" s="1"/>
      <c r="FH1142" s="1"/>
      <c r="FI1142" s="1"/>
      <c r="FJ1142" s="1"/>
      <c r="FK1142" s="1"/>
      <c r="FL1142" s="1"/>
      <c r="FM1142" s="1"/>
      <c r="FN1142" s="1"/>
      <c r="FO1142" s="1"/>
      <c r="FP1142" s="1"/>
      <c r="FQ1142" s="1"/>
      <c r="FR1142" s="1"/>
      <c r="FS1142" s="1"/>
      <c r="FT1142" s="1"/>
      <c r="FU1142" s="1"/>
      <c r="FV1142" s="1"/>
      <c r="FW1142" s="1"/>
      <c r="FX1142" s="1"/>
      <c r="FY1142" s="1"/>
      <c r="FZ1142" s="1"/>
      <c r="GA1142" s="1"/>
      <c r="GB1142" s="1"/>
      <c r="GC1142" s="1"/>
      <c r="GD1142" s="1"/>
      <c r="GE1142" s="1"/>
      <c r="GF1142" s="1"/>
      <c r="GG1142" s="1"/>
      <c r="GH1142" s="1"/>
      <c r="GI1142" s="1"/>
      <c r="GJ1142" s="1"/>
      <c r="GK1142" s="1"/>
    </row>
    <row r="1143" spans="1:193" s="4" customFormat="1">
      <c r="A1143" s="6"/>
      <c r="B1143" s="6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94"/>
      <c r="U1143" s="2"/>
      <c r="V1143" s="164"/>
      <c r="W1143" s="148"/>
      <c r="X1143" s="164"/>
      <c r="Y1143" s="164"/>
      <c r="Z1143" s="164"/>
      <c r="AA1143" s="165"/>
      <c r="AB1143" s="195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  <c r="EN1143" s="1"/>
      <c r="EO1143" s="1"/>
      <c r="EP1143" s="1"/>
      <c r="EQ1143" s="1"/>
      <c r="ER1143" s="1"/>
      <c r="ES1143" s="1"/>
      <c r="ET1143" s="1"/>
      <c r="EU1143" s="1"/>
      <c r="EV1143" s="1"/>
      <c r="EW1143" s="1"/>
      <c r="EX1143" s="1"/>
      <c r="EY1143" s="1"/>
      <c r="EZ1143" s="1"/>
      <c r="FA1143" s="1"/>
      <c r="FB1143" s="1"/>
      <c r="FC1143" s="1"/>
      <c r="FD1143" s="1"/>
      <c r="FE1143" s="1"/>
      <c r="FF1143" s="1"/>
      <c r="FG1143" s="1"/>
      <c r="FH1143" s="1"/>
      <c r="FI1143" s="1"/>
      <c r="FJ1143" s="1"/>
      <c r="FK1143" s="1"/>
      <c r="FL1143" s="1"/>
      <c r="FM1143" s="1"/>
      <c r="FN1143" s="1"/>
      <c r="FO1143" s="1"/>
      <c r="FP1143" s="1"/>
      <c r="FQ1143" s="1"/>
      <c r="FR1143" s="1"/>
      <c r="FS1143" s="1"/>
      <c r="FT1143" s="1"/>
      <c r="FU1143" s="1"/>
      <c r="FV1143" s="1"/>
      <c r="FW1143" s="1"/>
      <c r="FX1143" s="1"/>
      <c r="FY1143" s="1"/>
      <c r="FZ1143" s="1"/>
      <c r="GA1143" s="1"/>
      <c r="GB1143" s="1"/>
      <c r="GC1143" s="1"/>
      <c r="GD1143" s="1"/>
      <c r="GE1143" s="1"/>
      <c r="GF1143" s="1"/>
      <c r="GG1143" s="1"/>
      <c r="GH1143" s="1"/>
      <c r="GI1143" s="1"/>
      <c r="GJ1143" s="1"/>
      <c r="GK1143" s="1"/>
    </row>
    <row r="1144" spans="1:193" s="4" customFormat="1">
      <c r="A1144" s="6"/>
      <c r="B1144" s="6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94"/>
      <c r="U1144" s="2"/>
      <c r="V1144" s="164"/>
      <c r="W1144" s="148"/>
      <c r="X1144" s="164"/>
      <c r="Y1144" s="164"/>
      <c r="Z1144" s="164"/>
      <c r="AA1144" s="165"/>
      <c r="AB1144" s="195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  <c r="EN1144" s="1"/>
      <c r="EO1144" s="1"/>
      <c r="EP1144" s="1"/>
      <c r="EQ1144" s="1"/>
      <c r="ER1144" s="1"/>
      <c r="ES1144" s="1"/>
      <c r="ET1144" s="1"/>
      <c r="EU1144" s="1"/>
      <c r="EV1144" s="1"/>
      <c r="EW1144" s="1"/>
      <c r="EX1144" s="1"/>
      <c r="EY1144" s="1"/>
      <c r="EZ1144" s="1"/>
      <c r="FA1144" s="1"/>
      <c r="FB1144" s="1"/>
      <c r="FC1144" s="1"/>
      <c r="FD1144" s="1"/>
      <c r="FE1144" s="1"/>
      <c r="FF1144" s="1"/>
      <c r="FG1144" s="1"/>
      <c r="FH1144" s="1"/>
      <c r="FI1144" s="1"/>
      <c r="FJ1144" s="1"/>
      <c r="FK1144" s="1"/>
      <c r="FL1144" s="1"/>
      <c r="FM1144" s="1"/>
      <c r="FN1144" s="1"/>
      <c r="FO1144" s="1"/>
      <c r="FP1144" s="1"/>
      <c r="FQ1144" s="1"/>
      <c r="FR1144" s="1"/>
      <c r="FS1144" s="1"/>
      <c r="FT1144" s="1"/>
      <c r="FU1144" s="1"/>
      <c r="FV1144" s="1"/>
      <c r="FW1144" s="1"/>
      <c r="FX1144" s="1"/>
      <c r="FY1144" s="1"/>
      <c r="FZ1144" s="1"/>
      <c r="GA1144" s="1"/>
      <c r="GB1144" s="1"/>
      <c r="GC1144" s="1"/>
      <c r="GD1144" s="1"/>
      <c r="GE1144" s="1"/>
      <c r="GF1144" s="1"/>
      <c r="GG1144" s="1"/>
      <c r="GH1144" s="1"/>
      <c r="GI1144" s="1"/>
      <c r="GJ1144" s="1"/>
      <c r="GK1144" s="1"/>
    </row>
    <row r="1145" spans="1:193" s="4" customFormat="1">
      <c r="A1145" s="6"/>
      <c r="B1145" s="6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94"/>
      <c r="U1145" s="2"/>
      <c r="V1145" s="164"/>
      <c r="W1145" s="148"/>
      <c r="X1145" s="164"/>
      <c r="Y1145" s="164"/>
      <c r="Z1145" s="164"/>
      <c r="AA1145" s="165"/>
      <c r="AB1145" s="195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  <c r="EN1145" s="1"/>
      <c r="EO1145" s="1"/>
      <c r="EP1145" s="1"/>
      <c r="EQ1145" s="1"/>
      <c r="ER1145" s="1"/>
      <c r="ES1145" s="1"/>
      <c r="ET1145" s="1"/>
      <c r="EU1145" s="1"/>
      <c r="EV1145" s="1"/>
      <c r="EW1145" s="1"/>
      <c r="EX1145" s="1"/>
      <c r="EY1145" s="1"/>
      <c r="EZ1145" s="1"/>
      <c r="FA1145" s="1"/>
      <c r="FB1145" s="1"/>
      <c r="FC1145" s="1"/>
      <c r="FD1145" s="1"/>
      <c r="FE1145" s="1"/>
      <c r="FF1145" s="1"/>
      <c r="FG1145" s="1"/>
      <c r="FH1145" s="1"/>
      <c r="FI1145" s="1"/>
      <c r="FJ1145" s="1"/>
      <c r="FK1145" s="1"/>
      <c r="FL1145" s="1"/>
      <c r="FM1145" s="1"/>
      <c r="FN1145" s="1"/>
      <c r="FO1145" s="1"/>
      <c r="FP1145" s="1"/>
      <c r="FQ1145" s="1"/>
      <c r="FR1145" s="1"/>
      <c r="FS1145" s="1"/>
      <c r="FT1145" s="1"/>
      <c r="FU1145" s="1"/>
      <c r="FV1145" s="1"/>
      <c r="FW1145" s="1"/>
      <c r="FX1145" s="1"/>
      <c r="FY1145" s="1"/>
      <c r="FZ1145" s="1"/>
      <c r="GA1145" s="1"/>
      <c r="GB1145" s="1"/>
      <c r="GC1145" s="1"/>
      <c r="GD1145" s="1"/>
      <c r="GE1145" s="1"/>
      <c r="GF1145" s="1"/>
      <c r="GG1145" s="1"/>
      <c r="GH1145" s="1"/>
      <c r="GI1145" s="1"/>
      <c r="GJ1145" s="1"/>
      <c r="GK1145" s="1"/>
    </row>
    <row r="1146" spans="1:193" s="4" customFormat="1">
      <c r="A1146" s="6"/>
      <c r="B1146" s="6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94"/>
      <c r="U1146" s="2"/>
      <c r="V1146" s="164"/>
      <c r="W1146" s="148"/>
      <c r="X1146" s="164"/>
      <c r="Y1146" s="164"/>
      <c r="Z1146" s="164"/>
      <c r="AA1146" s="165"/>
      <c r="AB1146" s="195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  <c r="EN1146" s="1"/>
      <c r="EO1146" s="1"/>
      <c r="EP1146" s="1"/>
      <c r="EQ1146" s="1"/>
      <c r="ER1146" s="1"/>
      <c r="ES1146" s="1"/>
      <c r="ET1146" s="1"/>
      <c r="EU1146" s="1"/>
      <c r="EV1146" s="1"/>
      <c r="EW1146" s="1"/>
      <c r="EX1146" s="1"/>
      <c r="EY1146" s="1"/>
      <c r="EZ1146" s="1"/>
      <c r="FA1146" s="1"/>
      <c r="FB1146" s="1"/>
      <c r="FC1146" s="1"/>
      <c r="FD1146" s="1"/>
      <c r="FE1146" s="1"/>
      <c r="FF1146" s="1"/>
      <c r="FG1146" s="1"/>
      <c r="FH1146" s="1"/>
      <c r="FI1146" s="1"/>
      <c r="FJ1146" s="1"/>
      <c r="FK1146" s="1"/>
      <c r="FL1146" s="1"/>
      <c r="FM1146" s="1"/>
      <c r="FN1146" s="1"/>
      <c r="FO1146" s="1"/>
      <c r="FP1146" s="1"/>
      <c r="FQ1146" s="1"/>
      <c r="FR1146" s="1"/>
      <c r="FS1146" s="1"/>
      <c r="FT1146" s="1"/>
      <c r="FU1146" s="1"/>
      <c r="FV1146" s="1"/>
      <c r="FW1146" s="1"/>
      <c r="FX1146" s="1"/>
      <c r="FY1146" s="1"/>
      <c r="FZ1146" s="1"/>
      <c r="GA1146" s="1"/>
      <c r="GB1146" s="1"/>
      <c r="GC1146" s="1"/>
      <c r="GD1146" s="1"/>
      <c r="GE1146" s="1"/>
      <c r="GF1146" s="1"/>
      <c r="GG1146" s="1"/>
      <c r="GH1146" s="1"/>
      <c r="GI1146" s="1"/>
      <c r="GJ1146" s="1"/>
      <c r="GK1146" s="1"/>
    </row>
    <row r="1147" spans="1:193" s="4" customFormat="1">
      <c r="A1147" s="6"/>
      <c r="B1147" s="6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94"/>
      <c r="U1147" s="2"/>
      <c r="V1147" s="164"/>
      <c r="W1147" s="148"/>
      <c r="X1147" s="164"/>
      <c r="Y1147" s="164"/>
      <c r="Z1147" s="164"/>
      <c r="AA1147" s="165"/>
      <c r="AB1147" s="195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  <c r="EN1147" s="1"/>
      <c r="EO1147" s="1"/>
      <c r="EP1147" s="1"/>
      <c r="EQ1147" s="1"/>
      <c r="ER1147" s="1"/>
      <c r="ES1147" s="1"/>
      <c r="ET1147" s="1"/>
      <c r="EU1147" s="1"/>
      <c r="EV1147" s="1"/>
      <c r="EW1147" s="1"/>
      <c r="EX1147" s="1"/>
      <c r="EY1147" s="1"/>
      <c r="EZ1147" s="1"/>
      <c r="FA1147" s="1"/>
      <c r="FB1147" s="1"/>
      <c r="FC1147" s="1"/>
      <c r="FD1147" s="1"/>
      <c r="FE1147" s="1"/>
      <c r="FF1147" s="1"/>
      <c r="FG1147" s="1"/>
      <c r="FH1147" s="1"/>
      <c r="FI1147" s="1"/>
      <c r="FJ1147" s="1"/>
      <c r="FK1147" s="1"/>
      <c r="FL1147" s="1"/>
      <c r="FM1147" s="1"/>
      <c r="FN1147" s="1"/>
      <c r="FO1147" s="1"/>
      <c r="FP1147" s="1"/>
      <c r="FQ1147" s="1"/>
      <c r="FR1147" s="1"/>
      <c r="FS1147" s="1"/>
      <c r="FT1147" s="1"/>
      <c r="FU1147" s="1"/>
      <c r="FV1147" s="1"/>
      <c r="FW1147" s="1"/>
      <c r="FX1147" s="1"/>
      <c r="FY1147" s="1"/>
      <c r="FZ1147" s="1"/>
      <c r="GA1147" s="1"/>
      <c r="GB1147" s="1"/>
      <c r="GC1147" s="1"/>
      <c r="GD1147" s="1"/>
      <c r="GE1147" s="1"/>
      <c r="GF1147" s="1"/>
      <c r="GG1147" s="1"/>
      <c r="GH1147" s="1"/>
      <c r="GI1147" s="1"/>
      <c r="GJ1147" s="1"/>
      <c r="GK1147" s="1"/>
    </row>
    <row r="1148" spans="1:193" s="4" customFormat="1">
      <c r="A1148" s="6"/>
      <c r="B1148" s="6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94"/>
      <c r="U1148" s="2"/>
      <c r="V1148" s="164"/>
      <c r="W1148" s="148"/>
      <c r="X1148" s="164"/>
      <c r="Y1148" s="164"/>
      <c r="Z1148" s="164"/>
      <c r="AA1148" s="165"/>
      <c r="AB1148" s="195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  <c r="EN1148" s="1"/>
      <c r="EO1148" s="1"/>
      <c r="EP1148" s="1"/>
      <c r="EQ1148" s="1"/>
      <c r="ER1148" s="1"/>
      <c r="ES1148" s="1"/>
      <c r="ET1148" s="1"/>
      <c r="EU1148" s="1"/>
      <c r="EV1148" s="1"/>
      <c r="EW1148" s="1"/>
      <c r="EX1148" s="1"/>
      <c r="EY1148" s="1"/>
      <c r="EZ1148" s="1"/>
      <c r="FA1148" s="1"/>
      <c r="FB1148" s="1"/>
      <c r="FC1148" s="1"/>
      <c r="FD1148" s="1"/>
      <c r="FE1148" s="1"/>
      <c r="FF1148" s="1"/>
      <c r="FG1148" s="1"/>
      <c r="FH1148" s="1"/>
      <c r="FI1148" s="1"/>
      <c r="FJ1148" s="1"/>
      <c r="FK1148" s="1"/>
      <c r="FL1148" s="1"/>
      <c r="FM1148" s="1"/>
      <c r="FN1148" s="1"/>
      <c r="FO1148" s="1"/>
      <c r="FP1148" s="1"/>
      <c r="FQ1148" s="1"/>
      <c r="FR1148" s="1"/>
      <c r="FS1148" s="1"/>
      <c r="FT1148" s="1"/>
      <c r="FU1148" s="1"/>
      <c r="FV1148" s="1"/>
      <c r="FW1148" s="1"/>
      <c r="FX1148" s="1"/>
      <c r="FY1148" s="1"/>
      <c r="FZ1148" s="1"/>
      <c r="GA1148" s="1"/>
      <c r="GB1148" s="1"/>
      <c r="GC1148" s="1"/>
      <c r="GD1148" s="1"/>
      <c r="GE1148" s="1"/>
      <c r="GF1148" s="1"/>
      <c r="GG1148" s="1"/>
      <c r="GH1148" s="1"/>
      <c r="GI1148" s="1"/>
      <c r="GJ1148" s="1"/>
      <c r="GK1148" s="1"/>
    </row>
    <row r="1149" spans="1:193" s="4" customFormat="1">
      <c r="A1149" s="6"/>
      <c r="B1149" s="6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94"/>
      <c r="U1149" s="2"/>
      <c r="V1149" s="164"/>
      <c r="W1149" s="148"/>
      <c r="X1149" s="164"/>
      <c r="Y1149" s="164"/>
      <c r="Z1149" s="164"/>
      <c r="AA1149" s="165"/>
      <c r="AB1149" s="195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  <c r="EN1149" s="1"/>
      <c r="EO1149" s="1"/>
      <c r="EP1149" s="1"/>
      <c r="EQ1149" s="1"/>
      <c r="ER1149" s="1"/>
      <c r="ES1149" s="1"/>
      <c r="ET1149" s="1"/>
      <c r="EU1149" s="1"/>
      <c r="EV1149" s="1"/>
      <c r="EW1149" s="1"/>
      <c r="EX1149" s="1"/>
      <c r="EY1149" s="1"/>
      <c r="EZ1149" s="1"/>
      <c r="FA1149" s="1"/>
      <c r="FB1149" s="1"/>
      <c r="FC1149" s="1"/>
      <c r="FD1149" s="1"/>
      <c r="FE1149" s="1"/>
      <c r="FF1149" s="1"/>
      <c r="FG1149" s="1"/>
      <c r="FH1149" s="1"/>
      <c r="FI1149" s="1"/>
      <c r="FJ1149" s="1"/>
      <c r="FK1149" s="1"/>
      <c r="FL1149" s="1"/>
      <c r="FM1149" s="1"/>
      <c r="FN1149" s="1"/>
      <c r="FO1149" s="1"/>
      <c r="FP1149" s="1"/>
      <c r="FQ1149" s="1"/>
      <c r="FR1149" s="1"/>
      <c r="FS1149" s="1"/>
      <c r="FT1149" s="1"/>
      <c r="FU1149" s="1"/>
      <c r="FV1149" s="1"/>
      <c r="FW1149" s="1"/>
      <c r="FX1149" s="1"/>
      <c r="FY1149" s="1"/>
      <c r="FZ1149" s="1"/>
      <c r="GA1149" s="1"/>
      <c r="GB1149" s="1"/>
      <c r="GC1149" s="1"/>
      <c r="GD1149" s="1"/>
      <c r="GE1149" s="1"/>
      <c r="GF1149" s="1"/>
      <c r="GG1149" s="1"/>
      <c r="GH1149" s="1"/>
      <c r="GI1149" s="1"/>
      <c r="GJ1149" s="1"/>
      <c r="GK1149" s="1"/>
    </row>
    <row r="1150" spans="1:193" s="4" customFormat="1">
      <c r="A1150" s="6"/>
      <c r="B1150" s="6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94"/>
      <c r="U1150" s="2"/>
      <c r="V1150" s="164"/>
      <c r="W1150" s="148"/>
      <c r="X1150" s="164"/>
      <c r="Y1150" s="164"/>
      <c r="Z1150" s="164"/>
      <c r="AA1150" s="165"/>
      <c r="AB1150" s="195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  <c r="EN1150" s="1"/>
      <c r="EO1150" s="1"/>
      <c r="EP1150" s="1"/>
      <c r="EQ1150" s="1"/>
      <c r="ER1150" s="1"/>
      <c r="ES1150" s="1"/>
      <c r="ET1150" s="1"/>
      <c r="EU1150" s="1"/>
      <c r="EV1150" s="1"/>
      <c r="EW1150" s="1"/>
      <c r="EX1150" s="1"/>
      <c r="EY1150" s="1"/>
      <c r="EZ1150" s="1"/>
      <c r="FA1150" s="1"/>
      <c r="FB1150" s="1"/>
      <c r="FC1150" s="1"/>
      <c r="FD1150" s="1"/>
      <c r="FE1150" s="1"/>
      <c r="FF1150" s="1"/>
      <c r="FG1150" s="1"/>
      <c r="FH1150" s="1"/>
      <c r="FI1150" s="1"/>
      <c r="FJ1150" s="1"/>
      <c r="FK1150" s="1"/>
      <c r="FL1150" s="1"/>
      <c r="FM1150" s="1"/>
      <c r="FN1150" s="1"/>
      <c r="FO1150" s="1"/>
      <c r="FP1150" s="1"/>
      <c r="FQ1150" s="1"/>
      <c r="FR1150" s="1"/>
      <c r="FS1150" s="1"/>
      <c r="FT1150" s="1"/>
      <c r="FU1150" s="1"/>
      <c r="FV1150" s="1"/>
      <c r="FW1150" s="1"/>
      <c r="FX1150" s="1"/>
      <c r="FY1150" s="1"/>
      <c r="FZ1150" s="1"/>
      <c r="GA1150" s="1"/>
      <c r="GB1150" s="1"/>
      <c r="GC1150" s="1"/>
      <c r="GD1150" s="1"/>
      <c r="GE1150" s="1"/>
      <c r="GF1150" s="1"/>
      <c r="GG1150" s="1"/>
      <c r="GH1150" s="1"/>
      <c r="GI1150" s="1"/>
      <c r="GJ1150" s="1"/>
      <c r="GK1150" s="1"/>
    </row>
    <row r="1151" spans="1:193" s="4" customFormat="1">
      <c r="A1151" s="6"/>
      <c r="B1151" s="6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94"/>
      <c r="U1151" s="2"/>
      <c r="V1151" s="164"/>
      <c r="W1151" s="148"/>
      <c r="X1151" s="164"/>
      <c r="Y1151" s="164"/>
      <c r="Z1151" s="164"/>
      <c r="AA1151" s="165"/>
      <c r="AB1151" s="195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  <c r="EN1151" s="1"/>
      <c r="EO1151" s="1"/>
      <c r="EP1151" s="1"/>
      <c r="EQ1151" s="1"/>
      <c r="ER1151" s="1"/>
      <c r="ES1151" s="1"/>
      <c r="ET1151" s="1"/>
      <c r="EU1151" s="1"/>
      <c r="EV1151" s="1"/>
      <c r="EW1151" s="1"/>
      <c r="EX1151" s="1"/>
      <c r="EY1151" s="1"/>
      <c r="EZ1151" s="1"/>
      <c r="FA1151" s="1"/>
      <c r="FB1151" s="1"/>
      <c r="FC1151" s="1"/>
      <c r="FD1151" s="1"/>
      <c r="FE1151" s="1"/>
      <c r="FF1151" s="1"/>
      <c r="FG1151" s="1"/>
      <c r="FH1151" s="1"/>
      <c r="FI1151" s="1"/>
      <c r="FJ1151" s="1"/>
      <c r="FK1151" s="1"/>
      <c r="FL1151" s="1"/>
      <c r="FM1151" s="1"/>
      <c r="FN1151" s="1"/>
      <c r="FO1151" s="1"/>
      <c r="FP1151" s="1"/>
      <c r="FQ1151" s="1"/>
      <c r="FR1151" s="1"/>
      <c r="FS1151" s="1"/>
      <c r="FT1151" s="1"/>
      <c r="FU1151" s="1"/>
      <c r="FV1151" s="1"/>
      <c r="FW1151" s="1"/>
      <c r="FX1151" s="1"/>
      <c r="FY1151" s="1"/>
      <c r="FZ1151" s="1"/>
      <c r="GA1151" s="1"/>
      <c r="GB1151" s="1"/>
      <c r="GC1151" s="1"/>
      <c r="GD1151" s="1"/>
      <c r="GE1151" s="1"/>
      <c r="GF1151" s="1"/>
      <c r="GG1151" s="1"/>
      <c r="GH1151" s="1"/>
      <c r="GI1151" s="1"/>
      <c r="GJ1151" s="1"/>
      <c r="GK1151" s="1"/>
    </row>
    <row r="1152" spans="1:193" s="4" customFormat="1">
      <c r="A1152" s="6"/>
      <c r="B1152" s="6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94"/>
      <c r="U1152" s="2"/>
      <c r="V1152" s="164"/>
      <c r="W1152" s="148"/>
      <c r="X1152" s="164"/>
      <c r="Y1152" s="164"/>
      <c r="Z1152" s="164"/>
      <c r="AA1152" s="165"/>
      <c r="AB1152" s="195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  <c r="EN1152" s="1"/>
      <c r="EO1152" s="1"/>
      <c r="EP1152" s="1"/>
      <c r="EQ1152" s="1"/>
      <c r="ER1152" s="1"/>
      <c r="ES1152" s="1"/>
      <c r="ET1152" s="1"/>
      <c r="EU1152" s="1"/>
      <c r="EV1152" s="1"/>
      <c r="EW1152" s="1"/>
      <c r="EX1152" s="1"/>
      <c r="EY1152" s="1"/>
      <c r="EZ1152" s="1"/>
      <c r="FA1152" s="1"/>
      <c r="FB1152" s="1"/>
      <c r="FC1152" s="1"/>
      <c r="FD1152" s="1"/>
      <c r="FE1152" s="1"/>
      <c r="FF1152" s="1"/>
      <c r="FG1152" s="1"/>
      <c r="FH1152" s="1"/>
      <c r="FI1152" s="1"/>
      <c r="FJ1152" s="1"/>
      <c r="FK1152" s="1"/>
      <c r="FL1152" s="1"/>
      <c r="FM1152" s="1"/>
      <c r="FN1152" s="1"/>
      <c r="FO1152" s="1"/>
      <c r="FP1152" s="1"/>
      <c r="FQ1152" s="1"/>
      <c r="FR1152" s="1"/>
      <c r="FS1152" s="1"/>
      <c r="FT1152" s="1"/>
      <c r="FU1152" s="1"/>
      <c r="FV1152" s="1"/>
      <c r="FW1152" s="1"/>
      <c r="FX1152" s="1"/>
      <c r="FY1152" s="1"/>
      <c r="FZ1152" s="1"/>
      <c r="GA1152" s="1"/>
      <c r="GB1152" s="1"/>
      <c r="GC1152" s="1"/>
      <c r="GD1152" s="1"/>
      <c r="GE1152" s="1"/>
      <c r="GF1152" s="1"/>
      <c r="GG1152" s="1"/>
      <c r="GH1152" s="1"/>
      <c r="GI1152" s="1"/>
      <c r="GJ1152" s="1"/>
      <c r="GK1152" s="1"/>
    </row>
    <row r="1153" spans="1:193" s="4" customFormat="1">
      <c r="A1153" s="6"/>
      <c r="B1153" s="6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94"/>
      <c r="U1153" s="2"/>
      <c r="V1153" s="164"/>
      <c r="W1153" s="148"/>
      <c r="X1153" s="164"/>
      <c r="Y1153" s="164"/>
      <c r="Z1153" s="164"/>
      <c r="AA1153" s="165"/>
      <c r="AB1153" s="195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  <c r="EN1153" s="1"/>
      <c r="EO1153" s="1"/>
      <c r="EP1153" s="1"/>
      <c r="EQ1153" s="1"/>
      <c r="ER1153" s="1"/>
      <c r="ES1153" s="1"/>
      <c r="ET1153" s="1"/>
      <c r="EU1153" s="1"/>
      <c r="EV1153" s="1"/>
      <c r="EW1153" s="1"/>
      <c r="EX1153" s="1"/>
      <c r="EY1153" s="1"/>
      <c r="EZ1153" s="1"/>
      <c r="FA1153" s="1"/>
      <c r="FB1153" s="1"/>
      <c r="FC1153" s="1"/>
      <c r="FD1153" s="1"/>
      <c r="FE1153" s="1"/>
      <c r="FF1153" s="1"/>
      <c r="FG1153" s="1"/>
      <c r="FH1153" s="1"/>
      <c r="FI1153" s="1"/>
      <c r="FJ1153" s="1"/>
      <c r="FK1153" s="1"/>
      <c r="FL1153" s="1"/>
      <c r="FM1153" s="1"/>
      <c r="FN1153" s="1"/>
      <c r="FO1153" s="1"/>
      <c r="FP1153" s="1"/>
      <c r="FQ1153" s="1"/>
      <c r="FR1153" s="1"/>
      <c r="FS1153" s="1"/>
      <c r="FT1153" s="1"/>
      <c r="FU1153" s="1"/>
      <c r="FV1153" s="1"/>
      <c r="FW1153" s="1"/>
      <c r="FX1153" s="1"/>
      <c r="FY1153" s="1"/>
      <c r="FZ1153" s="1"/>
      <c r="GA1153" s="1"/>
      <c r="GB1153" s="1"/>
      <c r="GC1153" s="1"/>
      <c r="GD1153" s="1"/>
      <c r="GE1153" s="1"/>
      <c r="GF1153" s="1"/>
      <c r="GG1153" s="1"/>
      <c r="GH1153" s="1"/>
      <c r="GI1153" s="1"/>
      <c r="GJ1153" s="1"/>
      <c r="GK1153" s="1"/>
    </row>
    <row r="1154" spans="1:193" s="4" customFormat="1">
      <c r="A1154" s="6"/>
      <c r="B1154" s="6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94"/>
      <c r="U1154" s="2"/>
      <c r="V1154" s="164"/>
      <c r="W1154" s="148"/>
      <c r="X1154" s="164"/>
      <c r="Y1154" s="164"/>
      <c r="Z1154" s="164"/>
      <c r="AA1154" s="165"/>
      <c r="AB1154" s="195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  <c r="EN1154" s="1"/>
      <c r="EO1154" s="1"/>
      <c r="EP1154" s="1"/>
      <c r="EQ1154" s="1"/>
      <c r="ER1154" s="1"/>
      <c r="ES1154" s="1"/>
      <c r="ET1154" s="1"/>
      <c r="EU1154" s="1"/>
      <c r="EV1154" s="1"/>
      <c r="EW1154" s="1"/>
      <c r="EX1154" s="1"/>
      <c r="EY1154" s="1"/>
      <c r="EZ1154" s="1"/>
      <c r="FA1154" s="1"/>
      <c r="FB1154" s="1"/>
      <c r="FC1154" s="1"/>
      <c r="FD1154" s="1"/>
      <c r="FE1154" s="1"/>
      <c r="FF1154" s="1"/>
      <c r="FG1154" s="1"/>
      <c r="FH1154" s="1"/>
      <c r="FI1154" s="1"/>
      <c r="FJ1154" s="1"/>
      <c r="FK1154" s="1"/>
      <c r="FL1154" s="1"/>
      <c r="FM1154" s="1"/>
      <c r="FN1154" s="1"/>
      <c r="FO1154" s="1"/>
      <c r="FP1154" s="1"/>
      <c r="FQ1154" s="1"/>
      <c r="FR1154" s="1"/>
      <c r="FS1154" s="1"/>
      <c r="FT1154" s="1"/>
      <c r="FU1154" s="1"/>
      <c r="FV1154" s="1"/>
      <c r="FW1154" s="1"/>
      <c r="FX1154" s="1"/>
      <c r="FY1154" s="1"/>
      <c r="FZ1154" s="1"/>
      <c r="GA1154" s="1"/>
      <c r="GB1154" s="1"/>
      <c r="GC1154" s="1"/>
      <c r="GD1154" s="1"/>
      <c r="GE1154" s="1"/>
      <c r="GF1154" s="1"/>
      <c r="GG1154" s="1"/>
      <c r="GH1154" s="1"/>
      <c r="GI1154" s="1"/>
      <c r="GJ1154" s="1"/>
      <c r="GK1154" s="1"/>
    </row>
    <row r="1155" spans="1:193" s="4" customFormat="1">
      <c r="A1155" s="6"/>
      <c r="B1155" s="6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94"/>
      <c r="U1155" s="2"/>
      <c r="V1155" s="164"/>
      <c r="W1155" s="148"/>
      <c r="X1155" s="164"/>
      <c r="Y1155" s="164"/>
      <c r="Z1155" s="164"/>
      <c r="AA1155" s="165"/>
      <c r="AB1155" s="195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  <c r="EN1155" s="1"/>
      <c r="EO1155" s="1"/>
      <c r="EP1155" s="1"/>
      <c r="EQ1155" s="1"/>
      <c r="ER1155" s="1"/>
      <c r="ES1155" s="1"/>
      <c r="ET1155" s="1"/>
      <c r="EU1155" s="1"/>
      <c r="EV1155" s="1"/>
      <c r="EW1155" s="1"/>
      <c r="EX1155" s="1"/>
      <c r="EY1155" s="1"/>
      <c r="EZ1155" s="1"/>
      <c r="FA1155" s="1"/>
      <c r="FB1155" s="1"/>
      <c r="FC1155" s="1"/>
      <c r="FD1155" s="1"/>
      <c r="FE1155" s="1"/>
      <c r="FF1155" s="1"/>
      <c r="FG1155" s="1"/>
      <c r="FH1155" s="1"/>
      <c r="FI1155" s="1"/>
      <c r="FJ1155" s="1"/>
      <c r="FK1155" s="1"/>
      <c r="FL1155" s="1"/>
      <c r="FM1155" s="1"/>
      <c r="FN1155" s="1"/>
      <c r="FO1155" s="1"/>
      <c r="FP1155" s="1"/>
      <c r="FQ1155" s="1"/>
      <c r="FR1155" s="1"/>
      <c r="FS1155" s="1"/>
      <c r="FT1155" s="1"/>
      <c r="FU1155" s="1"/>
      <c r="FV1155" s="1"/>
      <c r="FW1155" s="1"/>
      <c r="FX1155" s="1"/>
      <c r="FY1155" s="1"/>
      <c r="FZ1155" s="1"/>
      <c r="GA1155" s="1"/>
      <c r="GB1155" s="1"/>
      <c r="GC1155" s="1"/>
      <c r="GD1155" s="1"/>
      <c r="GE1155" s="1"/>
      <c r="GF1155" s="1"/>
      <c r="GG1155" s="1"/>
      <c r="GH1155" s="1"/>
      <c r="GI1155" s="1"/>
      <c r="GJ1155" s="1"/>
      <c r="GK1155" s="1"/>
    </row>
    <row r="1156" spans="1:193" s="4" customFormat="1">
      <c r="A1156" s="6"/>
      <c r="B1156" s="6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94"/>
      <c r="U1156" s="2"/>
      <c r="V1156" s="164"/>
      <c r="W1156" s="148"/>
      <c r="X1156" s="164"/>
      <c r="Y1156" s="164"/>
      <c r="Z1156" s="164"/>
      <c r="AA1156" s="165"/>
      <c r="AB1156" s="195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  <c r="EN1156" s="1"/>
      <c r="EO1156" s="1"/>
      <c r="EP1156" s="1"/>
      <c r="EQ1156" s="1"/>
      <c r="ER1156" s="1"/>
      <c r="ES1156" s="1"/>
      <c r="ET1156" s="1"/>
      <c r="EU1156" s="1"/>
      <c r="EV1156" s="1"/>
      <c r="EW1156" s="1"/>
      <c r="EX1156" s="1"/>
      <c r="EY1156" s="1"/>
      <c r="EZ1156" s="1"/>
      <c r="FA1156" s="1"/>
      <c r="FB1156" s="1"/>
      <c r="FC1156" s="1"/>
      <c r="FD1156" s="1"/>
      <c r="FE1156" s="1"/>
      <c r="FF1156" s="1"/>
      <c r="FG1156" s="1"/>
      <c r="FH1156" s="1"/>
      <c r="FI1156" s="1"/>
      <c r="FJ1156" s="1"/>
      <c r="FK1156" s="1"/>
      <c r="FL1156" s="1"/>
      <c r="FM1156" s="1"/>
      <c r="FN1156" s="1"/>
      <c r="FO1156" s="1"/>
      <c r="FP1156" s="1"/>
      <c r="FQ1156" s="1"/>
      <c r="FR1156" s="1"/>
      <c r="FS1156" s="1"/>
      <c r="FT1156" s="1"/>
      <c r="FU1156" s="1"/>
      <c r="FV1156" s="1"/>
      <c r="FW1156" s="1"/>
      <c r="FX1156" s="1"/>
      <c r="FY1156" s="1"/>
      <c r="FZ1156" s="1"/>
      <c r="GA1156" s="1"/>
      <c r="GB1156" s="1"/>
      <c r="GC1156" s="1"/>
      <c r="GD1156" s="1"/>
      <c r="GE1156" s="1"/>
      <c r="GF1156" s="1"/>
      <c r="GG1156" s="1"/>
      <c r="GH1156" s="1"/>
      <c r="GI1156" s="1"/>
      <c r="GJ1156" s="1"/>
      <c r="GK1156" s="1"/>
    </row>
    <row r="1157" spans="1:193" s="4" customFormat="1">
      <c r="A1157" s="6"/>
      <c r="B1157" s="6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94"/>
      <c r="U1157" s="2"/>
      <c r="V1157" s="164"/>
      <c r="W1157" s="148"/>
      <c r="X1157" s="164"/>
      <c r="Y1157" s="164"/>
      <c r="Z1157" s="164"/>
      <c r="AA1157" s="165"/>
      <c r="AB1157" s="195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  <c r="EN1157" s="1"/>
      <c r="EO1157" s="1"/>
      <c r="EP1157" s="1"/>
      <c r="EQ1157" s="1"/>
      <c r="ER1157" s="1"/>
      <c r="ES1157" s="1"/>
      <c r="ET1157" s="1"/>
      <c r="EU1157" s="1"/>
      <c r="EV1157" s="1"/>
      <c r="EW1157" s="1"/>
      <c r="EX1157" s="1"/>
      <c r="EY1157" s="1"/>
      <c r="EZ1157" s="1"/>
      <c r="FA1157" s="1"/>
      <c r="FB1157" s="1"/>
      <c r="FC1157" s="1"/>
      <c r="FD1157" s="1"/>
      <c r="FE1157" s="1"/>
      <c r="FF1157" s="1"/>
      <c r="FG1157" s="1"/>
      <c r="FH1157" s="1"/>
      <c r="FI1157" s="1"/>
      <c r="FJ1157" s="1"/>
      <c r="FK1157" s="1"/>
      <c r="FL1157" s="1"/>
      <c r="FM1157" s="1"/>
      <c r="FN1157" s="1"/>
      <c r="FO1157" s="1"/>
      <c r="FP1157" s="1"/>
      <c r="FQ1157" s="1"/>
      <c r="FR1157" s="1"/>
      <c r="FS1157" s="1"/>
      <c r="FT1157" s="1"/>
      <c r="FU1157" s="1"/>
      <c r="FV1157" s="1"/>
      <c r="FW1157" s="1"/>
      <c r="FX1157" s="1"/>
      <c r="FY1157" s="1"/>
      <c r="FZ1157" s="1"/>
      <c r="GA1157" s="1"/>
      <c r="GB1157" s="1"/>
      <c r="GC1157" s="1"/>
      <c r="GD1157" s="1"/>
      <c r="GE1157" s="1"/>
      <c r="GF1157" s="1"/>
      <c r="GG1157" s="1"/>
      <c r="GH1157" s="1"/>
      <c r="GI1157" s="1"/>
      <c r="GJ1157" s="1"/>
      <c r="GK1157" s="1"/>
    </row>
    <row r="1158" spans="1:193" s="4" customFormat="1">
      <c r="A1158" s="6"/>
      <c r="B1158" s="6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94"/>
      <c r="U1158" s="2"/>
      <c r="V1158" s="164"/>
      <c r="W1158" s="148"/>
      <c r="X1158" s="164"/>
      <c r="Y1158" s="164"/>
      <c r="Z1158" s="164"/>
      <c r="AA1158" s="165"/>
      <c r="AB1158" s="195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  <c r="EN1158" s="1"/>
      <c r="EO1158" s="1"/>
      <c r="EP1158" s="1"/>
      <c r="EQ1158" s="1"/>
      <c r="ER1158" s="1"/>
      <c r="ES1158" s="1"/>
      <c r="ET1158" s="1"/>
      <c r="EU1158" s="1"/>
      <c r="EV1158" s="1"/>
      <c r="EW1158" s="1"/>
      <c r="EX1158" s="1"/>
      <c r="EY1158" s="1"/>
      <c r="EZ1158" s="1"/>
      <c r="FA1158" s="1"/>
      <c r="FB1158" s="1"/>
      <c r="FC1158" s="1"/>
      <c r="FD1158" s="1"/>
      <c r="FE1158" s="1"/>
      <c r="FF1158" s="1"/>
      <c r="FG1158" s="1"/>
      <c r="FH1158" s="1"/>
      <c r="FI1158" s="1"/>
      <c r="FJ1158" s="1"/>
      <c r="FK1158" s="1"/>
      <c r="FL1158" s="1"/>
      <c r="FM1158" s="1"/>
      <c r="FN1158" s="1"/>
      <c r="FO1158" s="1"/>
      <c r="FP1158" s="1"/>
      <c r="FQ1158" s="1"/>
      <c r="FR1158" s="1"/>
      <c r="FS1158" s="1"/>
      <c r="FT1158" s="1"/>
      <c r="FU1158" s="1"/>
      <c r="FV1158" s="1"/>
      <c r="FW1158" s="1"/>
      <c r="FX1158" s="1"/>
      <c r="FY1158" s="1"/>
      <c r="FZ1158" s="1"/>
      <c r="GA1158" s="1"/>
      <c r="GB1158" s="1"/>
      <c r="GC1158" s="1"/>
      <c r="GD1158" s="1"/>
      <c r="GE1158" s="1"/>
      <c r="GF1158" s="1"/>
      <c r="GG1158" s="1"/>
      <c r="GH1158" s="1"/>
      <c r="GI1158" s="1"/>
      <c r="GJ1158" s="1"/>
      <c r="GK1158" s="1"/>
    </row>
    <row r="1159" spans="1:193" s="4" customFormat="1">
      <c r="A1159" s="6"/>
      <c r="B1159" s="6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94"/>
      <c r="U1159" s="2"/>
      <c r="V1159" s="164"/>
      <c r="W1159" s="148"/>
      <c r="X1159" s="164"/>
      <c r="Y1159" s="164"/>
      <c r="Z1159" s="164"/>
      <c r="AA1159" s="165"/>
      <c r="AB1159" s="195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  <c r="EN1159" s="1"/>
      <c r="EO1159" s="1"/>
      <c r="EP1159" s="1"/>
      <c r="EQ1159" s="1"/>
      <c r="ER1159" s="1"/>
      <c r="ES1159" s="1"/>
      <c r="ET1159" s="1"/>
      <c r="EU1159" s="1"/>
      <c r="EV1159" s="1"/>
      <c r="EW1159" s="1"/>
      <c r="EX1159" s="1"/>
      <c r="EY1159" s="1"/>
      <c r="EZ1159" s="1"/>
      <c r="FA1159" s="1"/>
      <c r="FB1159" s="1"/>
      <c r="FC1159" s="1"/>
      <c r="FD1159" s="1"/>
      <c r="FE1159" s="1"/>
      <c r="FF1159" s="1"/>
      <c r="FG1159" s="1"/>
      <c r="FH1159" s="1"/>
      <c r="FI1159" s="1"/>
      <c r="FJ1159" s="1"/>
      <c r="FK1159" s="1"/>
      <c r="FL1159" s="1"/>
      <c r="FM1159" s="1"/>
      <c r="FN1159" s="1"/>
      <c r="FO1159" s="1"/>
      <c r="FP1159" s="1"/>
      <c r="FQ1159" s="1"/>
      <c r="FR1159" s="1"/>
      <c r="FS1159" s="1"/>
      <c r="FT1159" s="1"/>
      <c r="FU1159" s="1"/>
      <c r="FV1159" s="1"/>
      <c r="FW1159" s="1"/>
      <c r="FX1159" s="1"/>
      <c r="FY1159" s="1"/>
      <c r="FZ1159" s="1"/>
      <c r="GA1159" s="1"/>
      <c r="GB1159" s="1"/>
      <c r="GC1159" s="1"/>
      <c r="GD1159" s="1"/>
      <c r="GE1159" s="1"/>
      <c r="GF1159" s="1"/>
      <c r="GG1159" s="1"/>
      <c r="GH1159" s="1"/>
      <c r="GI1159" s="1"/>
      <c r="GJ1159" s="1"/>
      <c r="GK1159" s="1"/>
    </row>
    <row r="1160" spans="1:193" s="4" customFormat="1">
      <c r="A1160" s="6"/>
      <c r="B1160" s="6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94"/>
      <c r="U1160" s="2"/>
      <c r="V1160" s="164"/>
      <c r="W1160" s="148"/>
      <c r="X1160" s="164"/>
      <c r="Y1160" s="164"/>
      <c r="Z1160" s="164"/>
      <c r="AA1160" s="165"/>
      <c r="AB1160" s="195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  <c r="EN1160" s="1"/>
      <c r="EO1160" s="1"/>
      <c r="EP1160" s="1"/>
      <c r="EQ1160" s="1"/>
      <c r="ER1160" s="1"/>
      <c r="ES1160" s="1"/>
      <c r="ET1160" s="1"/>
      <c r="EU1160" s="1"/>
      <c r="EV1160" s="1"/>
      <c r="EW1160" s="1"/>
      <c r="EX1160" s="1"/>
      <c r="EY1160" s="1"/>
      <c r="EZ1160" s="1"/>
      <c r="FA1160" s="1"/>
      <c r="FB1160" s="1"/>
      <c r="FC1160" s="1"/>
      <c r="FD1160" s="1"/>
      <c r="FE1160" s="1"/>
      <c r="FF1160" s="1"/>
      <c r="FG1160" s="1"/>
      <c r="FH1160" s="1"/>
      <c r="FI1160" s="1"/>
      <c r="FJ1160" s="1"/>
      <c r="FK1160" s="1"/>
      <c r="FL1160" s="1"/>
      <c r="FM1160" s="1"/>
      <c r="FN1160" s="1"/>
      <c r="FO1160" s="1"/>
      <c r="FP1160" s="1"/>
      <c r="FQ1160" s="1"/>
      <c r="FR1160" s="1"/>
      <c r="FS1160" s="1"/>
      <c r="FT1160" s="1"/>
      <c r="FU1160" s="1"/>
      <c r="FV1160" s="1"/>
      <c r="FW1160" s="1"/>
      <c r="FX1160" s="1"/>
      <c r="FY1160" s="1"/>
      <c r="FZ1160" s="1"/>
      <c r="GA1160" s="1"/>
      <c r="GB1160" s="1"/>
      <c r="GC1160" s="1"/>
      <c r="GD1160" s="1"/>
      <c r="GE1160" s="1"/>
      <c r="GF1160" s="1"/>
      <c r="GG1160" s="1"/>
      <c r="GH1160" s="1"/>
      <c r="GI1160" s="1"/>
      <c r="GJ1160" s="1"/>
      <c r="GK1160" s="1"/>
    </row>
    <row r="1161" spans="1:193" s="4" customFormat="1">
      <c r="A1161" s="6"/>
      <c r="B1161" s="6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94"/>
      <c r="U1161" s="2"/>
      <c r="V1161" s="164"/>
      <c r="W1161" s="148"/>
      <c r="X1161" s="164"/>
      <c r="Y1161" s="164"/>
      <c r="Z1161" s="164"/>
      <c r="AA1161" s="165"/>
      <c r="AB1161" s="195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  <c r="EN1161" s="1"/>
      <c r="EO1161" s="1"/>
      <c r="EP1161" s="1"/>
      <c r="EQ1161" s="1"/>
      <c r="ER1161" s="1"/>
      <c r="ES1161" s="1"/>
      <c r="ET1161" s="1"/>
      <c r="EU1161" s="1"/>
      <c r="EV1161" s="1"/>
      <c r="EW1161" s="1"/>
      <c r="EX1161" s="1"/>
      <c r="EY1161" s="1"/>
      <c r="EZ1161" s="1"/>
      <c r="FA1161" s="1"/>
      <c r="FB1161" s="1"/>
      <c r="FC1161" s="1"/>
      <c r="FD1161" s="1"/>
      <c r="FE1161" s="1"/>
      <c r="FF1161" s="1"/>
      <c r="FG1161" s="1"/>
      <c r="FH1161" s="1"/>
      <c r="FI1161" s="1"/>
      <c r="FJ1161" s="1"/>
      <c r="FK1161" s="1"/>
      <c r="FL1161" s="1"/>
      <c r="FM1161" s="1"/>
      <c r="FN1161" s="1"/>
      <c r="FO1161" s="1"/>
      <c r="FP1161" s="1"/>
      <c r="FQ1161" s="1"/>
      <c r="FR1161" s="1"/>
      <c r="FS1161" s="1"/>
      <c r="FT1161" s="1"/>
      <c r="FU1161" s="1"/>
      <c r="FV1161" s="1"/>
      <c r="FW1161" s="1"/>
      <c r="FX1161" s="1"/>
      <c r="FY1161" s="1"/>
      <c r="FZ1161" s="1"/>
      <c r="GA1161" s="1"/>
      <c r="GB1161" s="1"/>
      <c r="GC1161" s="1"/>
      <c r="GD1161" s="1"/>
      <c r="GE1161" s="1"/>
      <c r="GF1161" s="1"/>
      <c r="GG1161" s="1"/>
      <c r="GH1161" s="1"/>
      <c r="GI1161" s="1"/>
      <c r="GJ1161" s="1"/>
      <c r="GK1161" s="1"/>
    </row>
    <row r="1162" spans="1:193" s="4" customFormat="1">
      <c r="A1162" s="6"/>
      <c r="B1162" s="6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94"/>
      <c r="U1162" s="2"/>
      <c r="V1162" s="164"/>
      <c r="W1162" s="148"/>
      <c r="X1162" s="164"/>
      <c r="Y1162" s="164"/>
      <c r="Z1162" s="164"/>
      <c r="AA1162" s="165"/>
      <c r="AB1162" s="195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  <c r="EN1162" s="1"/>
      <c r="EO1162" s="1"/>
      <c r="EP1162" s="1"/>
      <c r="EQ1162" s="1"/>
      <c r="ER1162" s="1"/>
      <c r="ES1162" s="1"/>
      <c r="ET1162" s="1"/>
      <c r="EU1162" s="1"/>
      <c r="EV1162" s="1"/>
      <c r="EW1162" s="1"/>
      <c r="EX1162" s="1"/>
      <c r="EY1162" s="1"/>
      <c r="EZ1162" s="1"/>
      <c r="FA1162" s="1"/>
      <c r="FB1162" s="1"/>
      <c r="FC1162" s="1"/>
      <c r="FD1162" s="1"/>
      <c r="FE1162" s="1"/>
      <c r="FF1162" s="1"/>
      <c r="FG1162" s="1"/>
      <c r="FH1162" s="1"/>
      <c r="FI1162" s="1"/>
      <c r="FJ1162" s="1"/>
      <c r="FK1162" s="1"/>
      <c r="FL1162" s="1"/>
      <c r="FM1162" s="1"/>
      <c r="FN1162" s="1"/>
      <c r="FO1162" s="1"/>
      <c r="FP1162" s="1"/>
      <c r="FQ1162" s="1"/>
      <c r="FR1162" s="1"/>
      <c r="FS1162" s="1"/>
      <c r="FT1162" s="1"/>
      <c r="FU1162" s="1"/>
      <c r="FV1162" s="1"/>
      <c r="FW1162" s="1"/>
      <c r="FX1162" s="1"/>
      <c r="FY1162" s="1"/>
      <c r="FZ1162" s="1"/>
      <c r="GA1162" s="1"/>
      <c r="GB1162" s="1"/>
      <c r="GC1162" s="1"/>
      <c r="GD1162" s="1"/>
      <c r="GE1162" s="1"/>
      <c r="GF1162" s="1"/>
      <c r="GG1162" s="1"/>
      <c r="GH1162" s="1"/>
      <c r="GI1162" s="1"/>
      <c r="GJ1162" s="1"/>
      <c r="GK1162" s="1"/>
    </row>
    <row r="1163" spans="1:193" s="4" customFormat="1">
      <c r="A1163" s="6"/>
      <c r="B1163" s="6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94"/>
      <c r="U1163" s="2"/>
      <c r="V1163" s="164"/>
      <c r="W1163" s="148"/>
      <c r="X1163" s="164"/>
      <c r="Y1163" s="164"/>
      <c r="Z1163" s="164"/>
      <c r="AA1163" s="165"/>
      <c r="AB1163" s="195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  <c r="EN1163" s="1"/>
      <c r="EO1163" s="1"/>
      <c r="EP1163" s="1"/>
      <c r="EQ1163" s="1"/>
      <c r="ER1163" s="1"/>
      <c r="ES1163" s="1"/>
      <c r="ET1163" s="1"/>
      <c r="EU1163" s="1"/>
      <c r="EV1163" s="1"/>
      <c r="EW1163" s="1"/>
      <c r="EX1163" s="1"/>
      <c r="EY1163" s="1"/>
      <c r="EZ1163" s="1"/>
      <c r="FA1163" s="1"/>
      <c r="FB1163" s="1"/>
      <c r="FC1163" s="1"/>
      <c r="FD1163" s="1"/>
      <c r="FE1163" s="1"/>
      <c r="FF1163" s="1"/>
      <c r="FG1163" s="1"/>
      <c r="FH1163" s="1"/>
      <c r="FI1163" s="1"/>
      <c r="FJ1163" s="1"/>
      <c r="FK1163" s="1"/>
      <c r="FL1163" s="1"/>
      <c r="FM1163" s="1"/>
      <c r="FN1163" s="1"/>
      <c r="FO1163" s="1"/>
      <c r="FP1163" s="1"/>
      <c r="FQ1163" s="1"/>
      <c r="FR1163" s="1"/>
      <c r="FS1163" s="1"/>
      <c r="FT1163" s="1"/>
      <c r="FU1163" s="1"/>
      <c r="FV1163" s="1"/>
      <c r="FW1163" s="1"/>
      <c r="FX1163" s="1"/>
      <c r="FY1163" s="1"/>
      <c r="FZ1163" s="1"/>
      <c r="GA1163" s="1"/>
      <c r="GB1163" s="1"/>
      <c r="GC1163" s="1"/>
      <c r="GD1163" s="1"/>
      <c r="GE1163" s="1"/>
      <c r="GF1163" s="1"/>
      <c r="GG1163" s="1"/>
      <c r="GH1163" s="1"/>
      <c r="GI1163" s="1"/>
      <c r="GJ1163" s="1"/>
      <c r="GK1163" s="1"/>
    </row>
    <row r="1164" spans="1:193" s="4" customFormat="1">
      <c r="A1164" s="6"/>
      <c r="B1164" s="6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94"/>
      <c r="U1164" s="2"/>
      <c r="V1164" s="164"/>
      <c r="W1164" s="148"/>
      <c r="X1164" s="164"/>
      <c r="Y1164" s="164"/>
      <c r="Z1164" s="164"/>
      <c r="AA1164" s="165"/>
      <c r="AB1164" s="195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  <c r="EN1164" s="1"/>
      <c r="EO1164" s="1"/>
      <c r="EP1164" s="1"/>
      <c r="EQ1164" s="1"/>
      <c r="ER1164" s="1"/>
      <c r="ES1164" s="1"/>
      <c r="ET1164" s="1"/>
      <c r="EU1164" s="1"/>
      <c r="EV1164" s="1"/>
      <c r="EW1164" s="1"/>
      <c r="EX1164" s="1"/>
      <c r="EY1164" s="1"/>
      <c r="EZ1164" s="1"/>
      <c r="FA1164" s="1"/>
      <c r="FB1164" s="1"/>
      <c r="FC1164" s="1"/>
      <c r="FD1164" s="1"/>
      <c r="FE1164" s="1"/>
      <c r="FF1164" s="1"/>
      <c r="FG1164" s="1"/>
      <c r="FH1164" s="1"/>
      <c r="FI1164" s="1"/>
      <c r="FJ1164" s="1"/>
      <c r="FK1164" s="1"/>
      <c r="FL1164" s="1"/>
      <c r="FM1164" s="1"/>
      <c r="FN1164" s="1"/>
      <c r="FO1164" s="1"/>
      <c r="FP1164" s="1"/>
      <c r="FQ1164" s="1"/>
      <c r="FR1164" s="1"/>
      <c r="FS1164" s="1"/>
      <c r="FT1164" s="1"/>
      <c r="FU1164" s="1"/>
      <c r="FV1164" s="1"/>
      <c r="FW1164" s="1"/>
      <c r="FX1164" s="1"/>
      <c r="FY1164" s="1"/>
      <c r="FZ1164" s="1"/>
      <c r="GA1164" s="1"/>
      <c r="GB1164" s="1"/>
      <c r="GC1164" s="1"/>
      <c r="GD1164" s="1"/>
      <c r="GE1164" s="1"/>
      <c r="GF1164" s="1"/>
      <c r="GG1164" s="1"/>
      <c r="GH1164" s="1"/>
      <c r="GI1164" s="1"/>
      <c r="GJ1164" s="1"/>
      <c r="GK1164" s="1"/>
    </row>
    <row r="1165" spans="1:193" s="4" customFormat="1">
      <c r="A1165" s="6"/>
      <c r="B1165" s="6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94"/>
      <c r="U1165" s="2"/>
      <c r="V1165" s="164"/>
      <c r="W1165" s="148"/>
      <c r="X1165" s="164"/>
      <c r="Y1165" s="164"/>
      <c r="Z1165" s="164"/>
      <c r="AA1165" s="165"/>
      <c r="AB1165" s="195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  <c r="EN1165" s="1"/>
      <c r="EO1165" s="1"/>
      <c r="EP1165" s="1"/>
      <c r="EQ1165" s="1"/>
      <c r="ER1165" s="1"/>
      <c r="ES1165" s="1"/>
      <c r="ET1165" s="1"/>
      <c r="EU1165" s="1"/>
      <c r="EV1165" s="1"/>
      <c r="EW1165" s="1"/>
      <c r="EX1165" s="1"/>
      <c r="EY1165" s="1"/>
      <c r="EZ1165" s="1"/>
      <c r="FA1165" s="1"/>
      <c r="FB1165" s="1"/>
      <c r="FC1165" s="1"/>
      <c r="FD1165" s="1"/>
      <c r="FE1165" s="1"/>
      <c r="FF1165" s="1"/>
      <c r="FG1165" s="1"/>
      <c r="FH1165" s="1"/>
      <c r="FI1165" s="1"/>
      <c r="FJ1165" s="1"/>
      <c r="FK1165" s="1"/>
      <c r="FL1165" s="1"/>
      <c r="FM1165" s="1"/>
      <c r="FN1165" s="1"/>
      <c r="FO1165" s="1"/>
      <c r="FP1165" s="1"/>
      <c r="FQ1165" s="1"/>
      <c r="FR1165" s="1"/>
      <c r="FS1165" s="1"/>
      <c r="FT1165" s="1"/>
      <c r="FU1165" s="1"/>
      <c r="FV1165" s="1"/>
      <c r="FW1165" s="1"/>
      <c r="FX1165" s="1"/>
      <c r="FY1165" s="1"/>
      <c r="FZ1165" s="1"/>
      <c r="GA1165" s="1"/>
      <c r="GB1165" s="1"/>
      <c r="GC1165" s="1"/>
      <c r="GD1165" s="1"/>
      <c r="GE1165" s="1"/>
      <c r="GF1165" s="1"/>
      <c r="GG1165" s="1"/>
      <c r="GH1165" s="1"/>
      <c r="GI1165" s="1"/>
      <c r="GJ1165" s="1"/>
      <c r="GK1165" s="1"/>
    </row>
    <row r="1166" spans="1:193" s="4" customFormat="1">
      <c r="A1166" s="6"/>
      <c r="B1166" s="6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94"/>
      <c r="U1166" s="2"/>
      <c r="V1166" s="164"/>
      <c r="W1166" s="148"/>
      <c r="X1166" s="164"/>
      <c r="Y1166" s="164"/>
      <c r="Z1166" s="164"/>
      <c r="AA1166" s="165"/>
      <c r="AB1166" s="195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  <c r="EN1166" s="1"/>
      <c r="EO1166" s="1"/>
      <c r="EP1166" s="1"/>
      <c r="EQ1166" s="1"/>
      <c r="ER1166" s="1"/>
      <c r="ES1166" s="1"/>
      <c r="ET1166" s="1"/>
      <c r="EU1166" s="1"/>
      <c r="EV1166" s="1"/>
      <c r="EW1166" s="1"/>
      <c r="EX1166" s="1"/>
      <c r="EY1166" s="1"/>
      <c r="EZ1166" s="1"/>
      <c r="FA1166" s="1"/>
      <c r="FB1166" s="1"/>
      <c r="FC1166" s="1"/>
      <c r="FD1166" s="1"/>
      <c r="FE1166" s="1"/>
      <c r="FF1166" s="1"/>
      <c r="FG1166" s="1"/>
      <c r="FH1166" s="1"/>
      <c r="FI1166" s="1"/>
      <c r="FJ1166" s="1"/>
      <c r="FK1166" s="1"/>
      <c r="FL1166" s="1"/>
      <c r="FM1166" s="1"/>
      <c r="FN1166" s="1"/>
      <c r="FO1166" s="1"/>
      <c r="FP1166" s="1"/>
      <c r="FQ1166" s="1"/>
      <c r="FR1166" s="1"/>
      <c r="FS1166" s="1"/>
      <c r="FT1166" s="1"/>
      <c r="FU1166" s="1"/>
      <c r="FV1166" s="1"/>
      <c r="FW1166" s="1"/>
      <c r="FX1166" s="1"/>
      <c r="FY1166" s="1"/>
      <c r="FZ1166" s="1"/>
      <c r="GA1166" s="1"/>
      <c r="GB1166" s="1"/>
      <c r="GC1166" s="1"/>
      <c r="GD1166" s="1"/>
      <c r="GE1166" s="1"/>
      <c r="GF1166" s="1"/>
      <c r="GG1166" s="1"/>
      <c r="GH1166" s="1"/>
      <c r="GI1166" s="1"/>
      <c r="GJ1166" s="1"/>
      <c r="GK1166" s="1"/>
    </row>
    <row r="1167" spans="1:193" s="4" customFormat="1">
      <c r="A1167" s="6"/>
      <c r="B1167" s="6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94"/>
      <c r="U1167" s="2"/>
      <c r="V1167" s="164"/>
      <c r="W1167" s="148"/>
      <c r="X1167" s="164"/>
      <c r="Y1167" s="164"/>
      <c r="Z1167" s="164"/>
      <c r="AA1167" s="165"/>
      <c r="AB1167" s="195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  <c r="EN1167" s="1"/>
      <c r="EO1167" s="1"/>
      <c r="EP1167" s="1"/>
      <c r="EQ1167" s="1"/>
      <c r="ER1167" s="1"/>
      <c r="ES1167" s="1"/>
      <c r="ET1167" s="1"/>
      <c r="EU1167" s="1"/>
      <c r="EV1167" s="1"/>
      <c r="EW1167" s="1"/>
      <c r="EX1167" s="1"/>
      <c r="EY1167" s="1"/>
      <c r="EZ1167" s="1"/>
      <c r="FA1167" s="1"/>
      <c r="FB1167" s="1"/>
      <c r="FC1167" s="1"/>
      <c r="FD1167" s="1"/>
      <c r="FE1167" s="1"/>
      <c r="FF1167" s="1"/>
      <c r="FG1167" s="1"/>
      <c r="FH1167" s="1"/>
      <c r="FI1167" s="1"/>
      <c r="FJ1167" s="1"/>
      <c r="FK1167" s="1"/>
      <c r="FL1167" s="1"/>
      <c r="FM1167" s="1"/>
      <c r="FN1167" s="1"/>
      <c r="FO1167" s="1"/>
      <c r="FP1167" s="1"/>
      <c r="FQ1167" s="1"/>
      <c r="FR1167" s="1"/>
      <c r="FS1167" s="1"/>
      <c r="FT1167" s="1"/>
      <c r="FU1167" s="1"/>
      <c r="FV1167" s="1"/>
      <c r="FW1167" s="1"/>
      <c r="FX1167" s="1"/>
      <c r="FY1167" s="1"/>
      <c r="FZ1167" s="1"/>
      <c r="GA1167" s="1"/>
      <c r="GB1167" s="1"/>
      <c r="GC1167" s="1"/>
      <c r="GD1167" s="1"/>
      <c r="GE1167" s="1"/>
      <c r="GF1167" s="1"/>
      <c r="GG1167" s="1"/>
      <c r="GH1167" s="1"/>
      <c r="GI1167" s="1"/>
      <c r="GJ1167" s="1"/>
      <c r="GK1167" s="1"/>
    </row>
    <row r="1168" spans="1:193" s="4" customFormat="1">
      <c r="A1168" s="6"/>
      <c r="B1168" s="6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94"/>
      <c r="U1168" s="2"/>
      <c r="V1168" s="164"/>
      <c r="W1168" s="148"/>
      <c r="X1168" s="164"/>
      <c r="Y1168" s="164"/>
      <c r="Z1168" s="164"/>
      <c r="AA1168" s="165"/>
      <c r="AB1168" s="195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</row>
    <row r="1169" spans="1:193" s="4" customFormat="1">
      <c r="A1169" s="6"/>
      <c r="B1169" s="6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94"/>
      <c r="U1169" s="2"/>
      <c r="V1169" s="164"/>
      <c r="W1169" s="148"/>
      <c r="X1169" s="164"/>
      <c r="Y1169" s="164"/>
      <c r="Z1169" s="164"/>
      <c r="AA1169" s="165"/>
      <c r="AB1169" s="195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  <c r="EN1169" s="1"/>
      <c r="EO1169" s="1"/>
      <c r="EP1169" s="1"/>
      <c r="EQ1169" s="1"/>
      <c r="ER1169" s="1"/>
      <c r="ES1169" s="1"/>
      <c r="ET1169" s="1"/>
      <c r="EU1169" s="1"/>
      <c r="EV1169" s="1"/>
      <c r="EW1169" s="1"/>
      <c r="EX1169" s="1"/>
      <c r="EY1169" s="1"/>
      <c r="EZ1169" s="1"/>
      <c r="FA1169" s="1"/>
      <c r="FB1169" s="1"/>
      <c r="FC1169" s="1"/>
      <c r="FD1169" s="1"/>
      <c r="FE1169" s="1"/>
      <c r="FF1169" s="1"/>
      <c r="FG1169" s="1"/>
      <c r="FH1169" s="1"/>
      <c r="FI1169" s="1"/>
      <c r="FJ1169" s="1"/>
      <c r="FK1169" s="1"/>
      <c r="FL1169" s="1"/>
      <c r="FM1169" s="1"/>
      <c r="FN1169" s="1"/>
      <c r="FO1169" s="1"/>
      <c r="FP1169" s="1"/>
      <c r="FQ1169" s="1"/>
      <c r="FR1169" s="1"/>
      <c r="FS1169" s="1"/>
      <c r="FT1169" s="1"/>
      <c r="FU1169" s="1"/>
      <c r="FV1169" s="1"/>
      <c r="FW1169" s="1"/>
      <c r="FX1169" s="1"/>
      <c r="FY1169" s="1"/>
      <c r="FZ1169" s="1"/>
      <c r="GA1169" s="1"/>
      <c r="GB1169" s="1"/>
      <c r="GC1169" s="1"/>
      <c r="GD1169" s="1"/>
      <c r="GE1169" s="1"/>
      <c r="GF1169" s="1"/>
      <c r="GG1169" s="1"/>
      <c r="GH1169" s="1"/>
      <c r="GI1169" s="1"/>
      <c r="GJ1169" s="1"/>
      <c r="GK1169" s="1"/>
    </row>
    <row r="1170" spans="1:193" s="4" customFormat="1">
      <c r="A1170" s="6"/>
      <c r="B1170" s="6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94"/>
      <c r="U1170" s="2"/>
      <c r="V1170" s="164"/>
      <c r="W1170" s="148"/>
      <c r="X1170" s="164"/>
      <c r="Y1170" s="164"/>
      <c r="Z1170" s="164"/>
      <c r="AA1170" s="165"/>
      <c r="AB1170" s="195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  <c r="EN1170" s="1"/>
      <c r="EO1170" s="1"/>
      <c r="EP1170" s="1"/>
      <c r="EQ1170" s="1"/>
      <c r="ER1170" s="1"/>
      <c r="ES1170" s="1"/>
      <c r="ET1170" s="1"/>
      <c r="EU1170" s="1"/>
      <c r="EV1170" s="1"/>
      <c r="EW1170" s="1"/>
      <c r="EX1170" s="1"/>
      <c r="EY1170" s="1"/>
      <c r="EZ1170" s="1"/>
      <c r="FA1170" s="1"/>
      <c r="FB1170" s="1"/>
      <c r="FC1170" s="1"/>
      <c r="FD1170" s="1"/>
      <c r="FE1170" s="1"/>
      <c r="FF1170" s="1"/>
      <c r="FG1170" s="1"/>
      <c r="FH1170" s="1"/>
      <c r="FI1170" s="1"/>
      <c r="FJ1170" s="1"/>
      <c r="FK1170" s="1"/>
      <c r="FL1170" s="1"/>
      <c r="FM1170" s="1"/>
      <c r="FN1170" s="1"/>
      <c r="FO1170" s="1"/>
      <c r="FP1170" s="1"/>
      <c r="FQ1170" s="1"/>
      <c r="FR1170" s="1"/>
      <c r="FS1170" s="1"/>
      <c r="FT1170" s="1"/>
      <c r="FU1170" s="1"/>
      <c r="FV1170" s="1"/>
      <c r="FW1170" s="1"/>
      <c r="FX1170" s="1"/>
      <c r="FY1170" s="1"/>
      <c r="FZ1170" s="1"/>
      <c r="GA1170" s="1"/>
      <c r="GB1170" s="1"/>
      <c r="GC1170" s="1"/>
      <c r="GD1170" s="1"/>
      <c r="GE1170" s="1"/>
      <c r="GF1170" s="1"/>
      <c r="GG1170" s="1"/>
      <c r="GH1170" s="1"/>
      <c r="GI1170" s="1"/>
      <c r="GJ1170" s="1"/>
      <c r="GK1170" s="1"/>
    </row>
    <row r="1171" spans="1:193" s="4" customFormat="1">
      <c r="A1171" s="6"/>
      <c r="B1171" s="6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94"/>
      <c r="U1171" s="2"/>
      <c r="V1171" s="164"/>
      <c r="W1171" s="148"/>
      <c r="X1171" s="164"/>
      <c r="Y1171" s="164"/>
      <c r="Z1171" s="164"/>
      <c r="AA1171" s="165"/>
      <c r="AB1171" s="195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  <c r="EN1171" s="1"/>
      <c r="EO1171" s="1"/>
      <c r="EP1171" s="1"/>
      <c r="EQ1171" s="1"/>
      <c r="ER1171" s="1"/>
      <c r="ES1171" s="1"/>
      <c r="ET1171" s="1"/>
      <c r="EU1171" s="1"/>
      <c r="EV1171" s="1"/>
      <c r="EW1171" s="1"/>
      <c r="EX1171" s="1"/>
      <c r="EY1171" s="1"/>
      <c r="EZ1171" s="1"/>
      <c r="FA1171" s="1"/>
      <c r="FB1171" s="1"/>
      <c r="FC1171" s="1"/>
      <c r="FD1171" s="1"/>
      <c r="FE1171" s="1"/>
      <c r="FF1171" s="1"/>
      <c r="FG1171" s="1"/>
      <c r="FH1171" s="1"/>
      <c r="FI1171" s="1"/>
      <c r="FJ1171" s="1"/>
      <c r="FK1171" s="1"/>
      <c r="FL1171" s="1"/>
      <c r="FM1171" s="1"/>
      <c r="FN1171" s="1"/>
      <c r="FO1171" s="1"/>
      <c r="FP1171" s="1"/>
      <c r="FQ1171" s="1"/>
      <c r="FR1171" s="1"/>
      <c r="FS1171" s="1"/>
      <c r="FT1171" s="1"/>
      <c r="FU1171" s="1"/>
      <c r="FV1171" s="1"/>
      <c r="FW1171" s="1"/>
      <c r="FX1171" s="1"/>
      <c r="FY1171" s="1"/>
      <c r="FZ1171" s="1"/>
      <c r="GA1171" s="1"/>
      <c r="GB1171" s="1"/>
      <c r="GC1171" s="1"/>
      <c r="GD1171" s="1"/>
      <c r="GE1171" s="1"/>
      <c r="GF1171" s="1"/>
      <c r="GG1171" s="1"/>
      <c r="GH1171" s="1"/>
      <c r="GI1171" s="1"/>
      <c r="GJ1171" s="1"/>
      <c r="GK1171" s="1"/>
    </row>
    <row r="1172" spans="1:193" s="4" customFormat="1">
      <c r="A1172" s="6"/>
      <c r="B1172" s="6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94"/>
      <c r="U1172" s="2"/>
      <c r="V1172" s="164"/>
      <c r="W1172" s="148"/>
      <c r="X1172" s="164"/>
      <c r="Y1172" s="164"/>
      <c r="Z1172" s="164"/>
      <c r="AA1172" s="165"/>
      <c r="AB1172" s="195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  <c r="EN1172" s="1"/>
      <c r="EO1172" s="1"/>
      <c r="EP1172" s="1"/>
      <c r="EQ1172" s="1"/>
      <c r="ER1172" s="1"/>
      <c r="ES1172" s="1"/>
      <c r="ET1172" s="1"/>
      <c r="EU1172" s="1"/>
      <c r="EV1172" s="1"/>
      <c r="EW1172" s="1"/>
      <c r="EX1172" s="1"/>
      <c r="EY1172" s="1"/>
      <c r="EZ1172" s="1"/>
      <c r="FA1172" s="1"/>
      <c r="FB1172" s="1"/>
      <c r="FC1172" s="1"/>
      <c r="FD1172" s="1"/>
      <c r="FE1172" s="1"/>
      <c r="FF1172" s="1"/>
      <c r="FG1172" s="1"/>
      <c r="FH1172" s="1"/>
      <c r="FI1172" s="1"/>
      <c r="FJ1172" s="1"/>
      <c r="FK1172" s="1"/>
      <c r="FL1172" s="1"/>
      <c r="FM1172" s="1"/>
      <c r="FN1172" s="1"/>
      <c r="FO1172" s="1"/>
      <c r="FP1172" s="1"/>
      <c r="FQ1172" s="1"/>
      <c r="FR1172" s="1"/>
      <c r="FS1172" s="1"/>
      <c r="FT1172" s="1"/>
      <c r="FU1172" s="1"/>
      <c r="FV1172" s="1"/>
      <c r="FW1172" s="1"/>
      <c r="FX1172" s="1"/>
      <c r="FY1172" s="1"/>
      <c r="FZ1172" s="1"/>
      <c r="GA1172" s="1"/>
      <c r="GB1172" s="1"/>
      <c r="GC1172" s="1"/>
      <c r="GD1172" s="1"/>
      <c r="GE1172" s="1"/>
      <c r="GF1172" s="1"/>
      <c r="GG1172" s="1"/>
      <c r="GH1172" s="1"/>
      <c r="GI1172" s="1"/>
      <c r="GJ1172" s="1"/>
      <c r="GK1172" s="1"/>
    </row>
    <row r="1173" spans="1:193" s="4" customFormat="1">
      <c r="A1173" s="6"/>
      <c r="B1173" s="6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94"/>
      <c r="U1173" s="2"/>
      <c r="V1173" s="164"/>
      <c r="W1173" s="148"/>
      <c r="X1173" s="164"/>
      <c r="Y1173" s="164"/>
      <c r="Z1173" s="164"/>
      <c r="AA1173" s="165"/>
      <c r="AB1173" s="195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  <c r="EN1173" s="1"/>
      <c r="EO1173" s="1"/>
      <c r="EP1173" s="1"/>
      <c r="EQ1173" s="1"/>
      <c r="ER1173" s="1"/>
      <c r="ES1173" s="1"/>
      <c r="ET1173" s="1"/>
      <c r="EU1173" s="1"/>
      <c r="EV1173" s="1"/>
      <c r="EW1173" s="1"/>
      <c r="EX1173" s="1"/>
      <c r="EY1173" s="1"/>
      <c r="EZ1173" s="1"/>
      <c r="FA1173" s="1"/>
      <c r="FB1173" s="1"/>
      <c r="FC1173" s="1"/>
      <c r="FD1173" s="1"/>
      <c r="FE1173" s="1"/>
      <c r="FF1173" s="1"/>
      <c r="FG1173" s="1"/>
      <c r="FH1173" s="1"/>
      <c r="FI1173" s="1"/>
      <c r="FJ1173" s="1"/>
      <c r="FK1173" s="1"/>
      <c r="FL1173" s="1"/>
      <c r="FM1173" s="1"/>
      <c r="FN1173" s="1"/>
      <c r="FO1173" s="1"/>
      <c r="FP1173" s="1"/>
      <c r="FQ1173" s="1"/>
      <c r="FR1173" s="1"/>
      <c r="FS1173" s="1"/>
      <c r="FT1173" s="1"/>
      <c r="FU1173" s="1"/>
      <c r="FV1173" s="1"/>
      <c r="FW1173" s="1"/>
      <c r="FX1173" s="1"/>
      <c r="FY1173" s="1"/>
      <c r="FZ1173" s="1"/>
      <c r="GA1173" s="1"/>
      <c r="GB1173" s="1"/>
      <c r="GC1173" s="1"/>
      <c r="GD1173" s="1"/>
      <c r="GE1173" s="1"/>
      <c r="GF1173" s="1"/>
      <c r="GG1173" s="1"/>
      <c r="GH1173" s="1"/>
      <c r="GI1173" s="1"/>
      <c r="GJ1173" s="1"/>
      <c r="GK1173" s="1"/>
    </row>
    <row r="1174" spans="1:193" s="4" customFormat="1">
      <c r="A1174" s="6"/>
      <c r="B1174" s="6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94"/>
      <c r="U1174" s="2"/>
      <c r="V1174" s="164"/>
      <c r="W1174" s="148"/>
      <c r="X1174" s="164"/>
      <c r="Y1174" s="164"/>
      <c r="Z1174" s="164"/>
      <c r="AA1174" s="165"/>
      <c r="AB1174" s="195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  <c r="EN1174" s="1"/>
      <c r="EO1174" s="1"/>
      <c r="EP1174" s="1"/>
      <c r="EQ1174" s="1"/>
      <c r="ER1174" s="1"/>
      <c r="ES1174" s="1"/>
      <c r="ET1174" s="1"/>
      <c r="EU1174" s="1"/>
      <c r="EV1174" s="1"/>
      <c r="EW1174" s="1"/>
      <c r="EX1174" s="1"/>
      <c r="EY1174" s="1"/>
      <c r="EZ1174" s="1"/>
      <c r="FA1174" s="1"/>
      <c r="FB1174" s="1"/>
      <c r="FC1174" s="1"/>
      <c r="FD1174" s="1"/>
      <c r="FE1174" s="1"/>
      <c r="FF1174" s="1"/>
      <c r="FG1174" s="1"/>
      <c r="FH1174" s="1"/>
      <c r="FI1174" s="1"/>
      <c r="FJ1174" s="1"/>
      <c r="FK1174" s="1"/>
      <c r="FL1174" s="1"/>
      <c r="FM1174" s="1"/>
      <c r="FN1174" s="1"/>
      <c r="FO1174" s="1"/>
      <c r="FP1174" s="1"/>
      <c r="FQ1174" s="1"/>
      <c r="FR1174" s="1"/>
      <c r="FS1174" s="1"/>
      <c r="FT1174" s="1"/>
      <c r="FU1174" s="1"/>
      <c r="FV1174" s="1"/>
      <c r="FW1174" s="1"/>
      <c r="FX1174" s="1"/>
      <c r="FY1174" s="1"/>
      <c r="FZ1174" s="1"/>
      <c r="GA1174" s="1"/>
      <c r="GB1174" s="1"/>
      <c r="GC1174" s="1"/>
      <c r="GD1174" s="1"/>
      <c r="GE1174" s="1"/>
      <c r="GF1174" s="1"/>
      <c r="GG1174" s="1"/>
      <c r="GH1174" s="1"/>
      <c r="GI1174" s="1"/>
      <c r="GJ1174" s="1"/>
      <c r="GK1174" s="1"/>
    </row>
    <row r="1175" spans="1:193" s="4" customFormat="1">
      <c r="A1175" s="6"/>
      <c r="B1175" s="6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94"/>
      <c r="U1175" s="2"/>
      <c r="V1175" s="164"/>
      <c r="W1175" s="148"/>
      <c r="X1175" s="164"/>
      <c r="Y1175" s="164"/>
      <c r="Z1175" s="164"/>
      <c r="AA1175" s="165"/>
      <c r="AB1175" s="195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  <c r="EN1175" s="1"/>
      <c r="EO1175" s="1"/>
      <c r="EP1175" s="1"/>
      <c r="EQ1175" s="1"/>
      <c r="ER1175" s="1"/>
      <c r="ES1175" s="1"/>
      <c r="ET1175" s="1"/>
      <c r="EU1175" s="1"/>
      <c r="EV1175" s="1"/>
      <c r="EW1175" s="1"/>
      <c r="EX1175" s="1"/>
      <c r="EY1175" s="1"/>
      <c r="EZ1175" s="1"/>
      <c r="FA1175" s="1"/>
      <c r="FB1175" s="1"/>
      <c r="FC1175" s="1"/>
      <c r="FD1175" s="1"/>
      <c r="FE1175" s="1"/>
      <c r="FF1175" s="1"/>
      <c r="FG1175" s="1"/>
      <c r="FH1175" s="1"/>
      <c r="FI1175" s="1"/>
      <c r="FJ1175" s="1"/>
      <c r="FK1175" s="1"/>
      <c r="FL1175" s="1"/>
      <c r="FM1175" s="1"/>
      <c r="FN1175" s="1"/>
      <c r="FO1175" s="1"/>
      <c r="FP1175" s="1"/>
      <c r="FQ1175" s="1"/>
      <c r="FR1175" s="1"/>
      <c r="FS1175" s="1"/>
      <c r="FT1175" s="1"/>
      <c r="FU1175" s="1"/>
      <c r="FV1175" s="1"/>
      <c r="FW1175" s="1"/>
      <c r="FX1175" s="1"/>
      <c r="FY1175" s="1"/>
      <c r="FZ1175" s="1"/>
      <c r="GA1175" s="1"/>
      <c r="GB1175" s="1"/>
      <c r="GC1175" s="1"/>
      <c r="GD1175" s="1"/>
      <c r="GE1175" s="1"/>
      <c r="GF1175" s="1"/>
      <c r="GG1175" s="1"/>
      <c r="GH1175" s="1"/>
      <c r="GI1175" s="1"/>
      <c r="GJ1175" s="1"/>
      <c r="GK1175" s="1"/>
    </row>
    <row r="1176" spans="1:193" s="4" customFormat="1">
      <c r="A1176" s="6"/>
      <c r="B1176" s="6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94"/>
      <c r="U1176" s="2"/>
      <c r="V1176" s="164"/>
      <c r="W1176" s="148"/>
      <c r="X1176" s="164"/>
      <c r="Y1176" s="164"/>
      <c r="Z1176" s="164"/>
      <c r="AA1176" s="165"/>
      <c r="AB1176" s="195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  <c r="EN1176" s="1"/>
      <c r="EO1176" s="1"/>
      <c r="EP1176" s="1"/>
      <c r="EQ1176" s="1"/>
      <c r="ER1176" s="1"/>
      <c r="ES1176" s="1"/>
      <c r="ET1176" s="1"/>
      <c r="EU1176" s="1"/>
      <c r="EV1176" s="1"/>
      <c r="EW1176" s="1"/>
      <c r="EX1176" s="1"/>
      <c r="EY1176" s="1"/>
      <c r="EZ1176" s="1"/>
      <c r="FA1176" s="1"/>
      <c r="FB1176" s="1"/>
      <c r="FC1176" s="1"/>
      <c r="FD1176" s="1"/>
      <c r="FE1176" s="1"/>
      <c r="FF1176" s="1"/>
      <c r="FG1176" s="1"/>
      <c r="FH1176" s="1"/>
      <c r="FI1176" s="1"/>
      <c r="FJ1176" s="1"/>
      <c r="FK1176" s="1"/>
      <c r="FL1176" s="1"/>
      <c r="FM1176" s="1"/>
      <c r="FN1176" s="1"/>
      <c r="FO1176" s="1"/>
      <c r="FP1176" s="1"/>
      <c r="FQ1176" s="1"/>
      <c r="FR1176" s="1"/>
      <c r="FS1176" s="1"/>
      <c r="FT1176" s="1"/>
      <c r="FU1176" s="1"/>
      <c r="FV1176" s="1"/>
      <c r="FW1176" s="1"/>
      <c r="FX1176" s="1"/>
      <c r="FY1176" s="1"/>
      <c r="FZ1176" s="1"/>
      <c r="GA1176" s="1"/>
      <c r="GB1176" s="1"/>
      <c r="GC1176" s="1"/>
      <c r="GD1176" s="1"/>
      <c r="GE1176" s="1"/>
      <c r="GF1176" s="1"/>
      <c r="GG1176" s="1"/>
      <c r="GH1176" s="1"/>
      <c r="GI1176" s="1"/>
      <c r="GJ1176" s="1"/>
      <c r="GK1176" s="1"/>
    </row>
    <row r="1177" spans="1:193" s="4" customFormat="1">
      <c r="A1177" s="6"/>
      <c r="B1177" s="6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94"/>
      <c r="U1177" s="2"/>
      <c r="V1177" s="164"/>
      <c r="W1177" s="148"/>
      <c r="X1177" s="164"/>
      <c r="Y1177" s="164"/>
      <c r="Z1177" s="164"/>
      <c r="AA1177" s="165"/>
      <c r="AB1177" s="195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  <c r="EN1177" s="1"/>
      <c r="EO1177" s="1"/>
      <c r="EP1177" s="1"/>
      <c r="EQ1177" s="1"/>
      <c r="ER1177" s="1"/>
      <c r="ES1177" s="1"/>
      <c r="ET1177" s="1"/>
      <c r="EU1177" s="1"/>
      <c r="EV1177" s="1"/>
      <c r="EW1177" s="1"/>
      <c r="EX1177" s="1"/>
      <c r="EY1177" s="1"/>
      <c r="EZ1177" s="1"/>
      <c r="FA1177" s="1"/>
      <c r="FB1177" s="1"/>
      <c r="FC1177" s="1"/>
      <c r="FD1177" s="1"/>
      <c r="FE1177" s="1"/>
      <c r="FF1177" s="1"/>
      <c r="FG1177" s="1"/>
      <c r="FH1177" s="1"/>
      <c r="FI1177" s="1"/>
      <c r="FJ1177" s="1"/>
      <c r="FK1177" s="1"/>
      <c r="FL1177" s="1"/>
      <c r="FM1177" s="1"/>
      <c r="FN1177" s="1"/>
      <c r="FO1177" s="1"/>
      <c r="FP1177" s="1"/>
      <c r="FQ1177" s="1"/>
      <c r="FR1177" s="1"/>
      <c r="FS1177" s="1"/>
      <c r="FT1177" s="1"/>
      <c r="FU1177" s="1"/>
      <c r="FV1177" s="1"/>
      <c r="FW1177" s="1"/>
      <c r="FX1177" s="1"/>
      <c r="FY1177" s="1"/>
      <c r="FZ1177" s="1"/>
      <c r="GA1177" s="1"/>
      <c r="GB1177" s="1"/>
      <c r="GC1177" s="1"/>
      <c r="GD1177" s="1"/>
      <c r="GE1177" s="1"/>
      <c r="GF1177" s="1"/>
      <c r="GG1177" s="1"/>
      <c r="GH1177" s="1"/>
      <c r="GI1177" s="1"/>
      <c r="GJ1177" s="1"/>
      <c r="GK1177" s="1"/>
    </row>
    <row r="1178" spans="1:193" s="4" customFormat="1">
      <c r="A1178" s="6"/>
      <c r="B1178" s="6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94"/>
      <c r="U1178" s="2"/>
      <c r="V1178" s="164"/>
      <c r="W1178" s="148"/>
      <c r="X1178" s="164"/>
      <c r="Y1178" s="164"/>
      <c r="Z1178" s="164"/>
      <c r="AA1178" s="165"/>
      <c r="AB1178" s="195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  <c r="EN1178" s="1"/>
      <c r="EO1178" s="1"/>
      <c r="EP1178" s="1"/>
      <c r="EQ1178" s="1"/>
      <c r="ER1178" s="1"/>
      <c r="ES1178" s="1"/>
      <c r="ET1178" s="1"/>
      <c r="EU1178" s="1"/>
      <c r="EV1178" s="1"/>
      <c r="EW1178" s="1"/>
      <c r="EX1178" s="1"/>
      <c r="EY1178" s="1"/>
      <c r="EZ1178" s="1"/>
      <c r="FA1178" s="1"/>
      <c r="FB1178" s="1"/>
      <c r="FC1178" s="1"/>
      <c r="FD1178" s="1"/>
      <c r="FE1178" s="1"/>
      <c r="FF1178" s="1"/>
      <c r="FG1178" s="1"/>
      <c r="FH1178" s="1"/>
      <c r="FI1178" s="1"/>
      <c r="FJ1178" s="1"/>
      <c r="FK1178" s="1"/>
      <c r="FL1178" s="1"/>
      <c r="FM1178" s="1"/>
      <c r="FN1178" s="1"/>
      <c r="FO1178" s="1"/>
      <c r="FP1178" s="1"/>
      <c r="FQ1178" s="1"/>
      <c r="FR1178" s="1"/>
      <c r="FS1178" s="1"/>
      <c r="FT1178" s="1"/>
      <c r="FU1178" s="1"/>
      <c r="FV1178" s="1"/>
      <c r="FW1178" s="1"/>
      <c r="FX1178" s="1"/>
      <c r="FY1178" s="1"/>
      <c r="FZ1178" s="1"/>
      <c r="GA1178" s="1"/>
      <c r="GB1178" s="1"/>
      <c r="GC1178" s="1"/>
      <c r="GD1178" s="1"/>
      <c r="GE1178" s="1"/>
      <c r="GF1178" s="1"/>
      <c r="GG1178" s="1"/>
      <c r="GH1178" s="1"/>
      <c r="GI1178" s="1"/>
      <c r="GJ1178" s="1"/>
      <c r="GK1178" s="1"/>
    </row>
    <row r="1179" spans="1:193" s="4" customFormat="1">
      <c r="A1179" s="6"/>
      <c r="B1179" s="6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94"/>
      <c r="U1179" s="2"/>
      <c r="V1179" s="164"/>
      <c r="W1179" s="148"/>
      <c r="X1179" s="164"/>
      <c r="Y1179" s="164"/>
      <c r="Z1179" s="164"/>
      <c r="AA1179" s="165"/>
      <c r="AB1179" s="195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  <c r="EN1179" s="1"/>
      <c r="EO1179" s="1"/>
      <c r="EP1179" s="1"/>
      <c r="EQ1179" s="1"/>
      <c r="ER1179" s="1"/>
      <c r="ES1179" s="1"/>
      <c r="ET1179" s="1"/>
      <c r="EU1179" s="1"/>
      <c r="EV1179" s="1"/>
      <c r="EW1179" s="1"/>
      <c r="EX1179" s="1"/>
      <c r="EY1179" s="1"/>
      <c r="EZ1179" s="1"/>
      <c r="FA1179" s="1"/>
      <c r="FB1179" s="1"/>
      <c r="FC1179" s="1"/>
      <c r="FD1179" s="1"/>
      <c r="FE1179" s="1"/>
      <c r="FF1179" s="1"/>
      <c r="FG1179" s="1"/>
      <c r="FH1179" s="1"/>
      <c r="FI1179" s="1"/>
      <c r="FJ1179" s="1"/>
      <c r="FK1179" s="1"/>
      <c r="FL1179" s="1"/>
      <c r="FM1179" s="1"/>
      <c r="FN1179" s="1"/>
      <c r="FO1179" s="1"/>
      <c r="FP1179" s="1"/>
      <c r="FQ1179" s="1"/>
      <c r="FR1179" s="1"/>
      <c r="FS1179" s="1"/>
      <c r="FT1179" s="1"/>
      <c r="FU1179" s="1"/>
      <c r="FV1179" s="1"/>
      <c r="FW1179" s="1"/>
      <c r="FX1179" s="1"/>
      <c r="FY1179" s="1"/>
      <c r="FZ1179" s="1"/>
      <c r="GA1179" s="1"/>
      <c r="GB1179" s="1"/>
      <c r="GC1179" s="1"/>
      <c r="GD1179" s="1"/>
      <c r="GE1179" s="1"/>
      <c r="GF1179" s="1"/>
      <c r="GG1179" s="1"/>
      <c r="GH1179" s="1"/>
      <c r="GI1179" s="1"/>
      <c r="GJ1179" s="1"/>
      <c r="GK1179" s="1"/>
    </row>
    <row r="1180" spans="1:193" s="4" customFormat="1">
      <c r="A1180" s="6"/>
      <c r="B1180" s="6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94"/>
      <c r="U1180" s="2"/>
      <c r="V1180" s="164"/>
      <c r="W1180" s="148"/>
      <c r="X1180" s="164"/>
      <c r="Y1180" s="164"/>
      <c r="Z1180" s="164"/>
      <c r="AA1180" s="165"/>
      <c r="AB1180" s="195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  <c r="EN1180" s="1"/>
      <c r="EO1180" s="1"/>
      <c r="EP1180" s="1"/>
      <c r="EQ1180" s="1"/>
      <c r="ER1180" s="1"/>
      <c r="ES1180" s="1"/>
      <c r="ET1180" s="1"/>
      <c r="EU1180" s="1"/>
      <c r="EV1180" s="1"/>
      <c r="EW1180" s="1"/>
      <c r="EX1180" s="1"/>
      <c r="EY1180" s="1"/>
      <c r="EZ1180" s="1"/>
      <c r="FA1180" s="1"/>
      <c r="FB1180" s="1"/>
      <c r="FC1180" s="1"/>
      <c r="FD1180" s="1"/>
      <c r="FE1180" s="1"/>
      <c r="FF1180" s="1"/>
      <c r="FG1180" s="1"/>
      <c r="FH1180" s="1"/>
      <c r="FI1180" s="1"/>
      <c r="FJ1180" s="1"/>
      <c r="FK1180" s="1"/>
      <c r="FL1180" s="1"/>
      <c r="FM1180" s="1"/>
      <c r="FN1180" s="1"/>
      <c r="FO1180" s="1"/>
      <c r="FP1180" s="1"/>
      <c r="FQ1180" s="1"/>
      <c r="FR1180" s="1"/>
      <c r="FS1180" s="1"/>
      <c r="FT1180" s="1"/>
      <c r="FU1180" s="1"/>
      <c r="FV1180" s="1"/>
      <c r="FW1180" s="1"/>
      <c r="FX1180" s="1"/>
      <c r="FY1180" s="1"/>
      <c r="FZ1180" s="1"/>
      <c r="GA1180" s="1"/>
      <c r="GB1180" s="1"/>
      <c r="GC1180" s="1"/>
      <c r="GD1180" s="1"/>
      <c r="GE1180" s="1"/>
      <c r="GF1180" s="1"/>
      <c r="GG1180" s="1"/>
      <c r="GH1180" s="1"/>
      <c r="GI1180" s="1"/>
      <c r="GJ1180" s="1"/>
      <c r="GK1180" s="1"/>
    </row>
    <row r="1181" spans="1:193" s="4" customFormat="1">
      <c r="A1181" s="6"/>
      <c r="B1181" s="6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94"/>
      <c r="U1181" s="2"/>
      <c r="V1181" s="164"/>
      <c r="W1181" s="148"/>
      <c r="X1181" s="164"/>
      <c r="Y1181" s="164"/>
      <c r="Z1181" s="164"/>
      <c r="AA1181" s="165"/>
      <c r="AB1181" s="195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</row>
    <row r="1182" spans="1:193" s="4" customFormat="1">
      <c r="A1182" s="6"/>
      <c r="B1182" s="6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94"/>
      <c r="U1182" s="2"/>
      <c r="V1182" s="164"/>
      <c r="W1182" s="148"/>
      <c r="X1182" s="164"/>
      <c r="Y1182" s="164"/>
      <c r="Z1182" s="164"/>
      <c r="AA1182" s="165"/>
      <c r="AB1182" s="195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  <c r="EN1182" s="1"/>
      <c r="EO1182" s="1"/>
      <c r="EP1182" s="1"/>
      <c r="EQ1182" s="1"/>
      <c r="ER1182" s="1"/>
      <c r="ES1182" s="1"/>
      <c r="ET1182" s="1"/>
      <c r="EU1182" s="1"/>
      <c r="EV1182" s="1"/>
      <c r="EW1182" s="1"/>
      <c r="EX1182" s="1"/>
      <c r="EY1182" s="1"/>
      <c r="EZ1182" s="1"/>
      <c r="FA1182" s="1"/>
      <c r="FB1182" s="1"/>
      <c r="FC1182" s="1"/>
      <c r="FD1182" s="1"/>
      <c r="FE1182" s="1"/>
      <c r="FF1182" s="1"/>
      <c r="FG1182" s="1"/>
      <c r="FH1182" s="1"/>
      <c r="FI1182" s="1"/>
      <c r="FJ1182" s="1"/>
      <c r="FK1182" s="1"/>
      <c r="FL1182" s="1"/>
      <c r="FM1182" s="1"/>
      <c r="FN1182" s="1"/>
      <c r="FO1182" s="1"/>
      <c r="FP1182" s="1"/>
      <c r="FQ1182" s="1"/>
      <c r="FR1182" s="1"/>
      <c r="FS1182" s="1"/>
      <c r="FT1182" s="1"/>
      <c r="FU1182" s="1"/>
      <c r="FV1182" s="1"/>
      <c r="FW1182" s="1"/>
      <c r="FX1182" s="1"/>
      <c r="FY1182" s="1"/>
      <c r="FZ1182" s="1"/>
      <c r="GA1182" s="1"/>
      <c r="GB1182" s="1"/>
      <c r="GC1182" s="1"/>
      <c r="GD1182" s="1"/>
      <c r="GE1182" s="1"/>
      <c r="GF1182" s="1"/>
      <c r="GG1182" s="1"/>
      <c r="GH1182" s="1"/>
      <c r="GI1182" s="1"/>
      <c r="GJ1182" s="1"/>
      <c r="GK1182" s="1"/>
    </row>
    <row r="1183" spans="1:193" s="4" customFormat="1">
      <c r="A1183" s="6"/>
      <c r="B1183" s="6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94"/>
      <c r="U1183" s="2"/>
      <c r="V1183" s="164"/>
      <c r="W1183" s="148"/>
      <c r="X1183" s="164"/>
      <c r="Y1183" s="164"/>
      <c r="Z1183" s="164"/>
      <c r="AA1183" s="165"/>
      <c r="AB1183" s="195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  <c r="EN1183" s="1"/>
      <c r="EO1183" s="1"/>
      <c r="EP1183" s="1"/>
      <c r="EQ1183" s="1"/>
      <c r="ER1183" s="1"/>
      <c r="ES1183" s="1"/>
      <c r="ET1183" s="1"/>
      <c r="EU1183" s="1"/>
      <c r="EV1183" s="1"/>
      <c r="EW1183" s="1"/>
      <c r="EX1183" s="1"/>
      <c r="EY1183" s="1"/>
      <c r="EZ1183" s="1"/>
      <c r="FA1183" s="1"/>
      <c r="FB1183" s="1"/>
      <c r="FC1183" s="1"/>
      <c r="FD1183" s="1"/>
      <c r="FE1183" s="1"/>
      <c r="FF1183" s="1"/>
      <c r="FG1183" s="1"/>
      <c r="FH1183" s="1"/>
      <c r="FI1183" s="1"/>
      <c r="FJ1183" s="1"/>
      <c r="FK1183" s="1"/>
      <c r="FL1183" s="1"/>
      <c r="FM1183" s="1"/>
      <c r="FN1183" s="1"/>
      <c r="FO1183" s="1"/>
      <c r="FP1183" s="1"/>
      <c r="FQ1183" s="1"/>
      <c r="FR1183" s="1"/>
      <c r="FS1183" s="1"/>
      <c r="FT1183" s="1"/>
      <c r="FU1183" s="1"/>
      <c r="FV1183" s="1"/>
      <c r="FW1183" s="1"/>
      <c r="FX1183" s="1"/>
      <c r="FY1183" s="1"/>
      <c r="FZ1183" s="1"/>
      <c r="GA1183" s="1"/>
      <c r="GB1183" s="1"/>
      <c r="GC1183" s="1"/>
      <c r="GD1183" s="1"/>
      <c r="GE1183" s="1"/>
      <c r="GF1183" s="1"/>
      <c r="GG1183" s="1"/>
      <c r="GH1183" s="1"/>
      <c r="GI1183" s="1"/>
      <c r="GJ1183" s="1"/>
      <c r="GK1183" s="1"/>
    </row>
    <row r="1184" spans="1:193" s="4" customFormat="1">
      <c r="A1184" s="6"/>
      <c r="B1184" s="6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94"/>
      <c r="U1184" s="2"/>
      <c r="V1184" s="164"/>
      <c r="W1184" s="148"/>
      <c r="X1184" s="164"/>
      <c r="Y1184" s="164"/>
      <c r="Z1184" s="164"/>
      <c r="AA1184" s="165"/>
      <c r="AB1184" s="195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  <c r="EN1184" s="1"/>
      <c r="EO1184" s="1"/>
      <c r="EP1184" s="1"/>
      <c r="EQ1184" s="1"/>
      <c r="ER1184" s="1"/>
      <c r="ES1184" s="1"/>
      <c r="ET1184" s="1"/>
      <c r="EU1184" s="1"/>
      <c r="EV1184" s="1"/>
      <c r="EW1184" s="1"/>
      <c r="EX1184" s="1"/>
      <c r="EY1184" s="1"/>
      <c r="EZ1184" s="1"/>
      <c r="FA1184" s="1"/>
      <c r="FB1184" s="1"/>
      <c r="FC1184" s="1"/>
      <c r="FD1184" s="1"/>
      <c r="FE1184" s="1"/>
      <c r="FF1184" s="1"/>
      <c r="FG1184" s="1"/>
      <c r="FH1184" s="1"/>
      <c r="FI1184" s="1"/>
      <c r="FJ1184" s="1"/>
      <c r="FK1184" s="1"/>
      <c r="FL1184" s="1"/>
      <c r="FM1184" s="1"/>
      <c r="FN1184" s="1"/>
      <c r="FO1184" s="1"/>
      <c r="FP1184" s="1"/>
      <c r="FQ1184" s="1"/>
      <c r="FR1184" s="1"/>
      <c r="FS1184" s="1"/>
      <c r="FT1184" s="1"/>
      <c r="FU1184" s="1"/>
      <c r="FV1184" s="1"/>
      <c r="FW1184" s="1"/>
      <c r="FX1184" s="1"/>
      <c r="FY1184" s="1"/>
      <c r="FZ1184" s="1"/>
      <c r="GA1184" s="1"/>
      <c r="GB1184" s="1"/>
      <c r="GC1184" s="1"/>
      <c r="GD1184" s="1"/>
      <c r="GE1184" s="1"/>
      <c r="GF1184" s="1"/>
      <c r="GG1184" s="1"/>
      <c r="GH1184" s="1"/>
      <c r="GI1184" s="1"/>
      <c r="GJ1184" s="1"/>
      <c r="GK1184" s="1"/>
    </row>
    <row r="1185" spans="1:193" s="4" customFormat="1">
      <c r="A1185" s="6"/>
      <c r="B1185" s="6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94"/>
      <c r="U1185" s="2"/>
      <c r="V1185" s="164"/>
      <c r="W1185" s="148"/>
      <c r="X1185" s="164"/>
      <c r="Y1185" s="164"/>
      <c r="Z1185" s="164"/>
      <c r="AA1185" s="165"/>
      <c r="AB1185" s="195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  <c r="EN1185" s="1"/>
      <c r="EO1185" s="1"/>
      <c r="EP1185" s="1"/>
      <c r="EQ1185" s="1"/>
      <c r="ER1185" s="1"/>
      <c r="ES1185" s="1"/>
      <c r="ET1185" s="1"/>
      <c r="EU1185" s="1"/>
      <c r="EV1185" s="1"/>
      <c r="EW1185" s="1"/>
      <c r="EX1185" s="1"/>
      <c r="EY1185" s="1"/>
      <c r="EZ1185" s="1"/>
      <c r="FA1185" s="1"/>
      <c r="FB1185" s="1"/>
      <c r="FC1185" s="1"/>
      <c r="FD1185" s="1"/>
      <c r="FE1185" s="1"/>
      <c r="FF1185" s="1"/>
      <c r="FG1185" s="1"/>
      <c r="FH1185" s="1"/>
      <c r="FI1185" s="1"/>
      <c r="FJ1185" s="1"/>
      <c r="FK1185" s="1"/>
      <c r="FL1185" s="1"/>
      <c r="FM1185" s="1"/>
      <c r="FN1185" s="1"/>
      <c r="FO1185" s="1"/>
      <c r="FP1185" s="1"/>
      <c r="FQ1185" s="1"/>
      <c r="FR1185" s="1"/>
      <c r="FS1185" s="1"/>
      <c r="FT1185" s="1"/>
      <c r="FU1185" s="1"/>
      <c r="FV1185" s="1"/>
      <c r="FW1185" s="1"/>
      <c r="FX1185" s="1"/>
      <c r="FY1185" s="1"/>
      <c r="FZ1185" s="1"/>
      <c r="GA1185" s="1"/>
      <c r="GB1185" s="1"/>
      <c r="GC1185" s="1"/>
      <c r="GD1185" s="1"/>
      <c r="GE1185" s="1"/>
      <c r="GF1185" s="1"/>
      <c r="GG1185" s="1"/>
      <c r="GH1185" s="1"/>
      <c r="GI1185" s="1"/>
      <c r="GJ1185" s="1"/>
      <c r="GK1185" s="1"/>
    </row>
    <row r="1186" spans="1:193" s="4" customFormat="1">
      <c r="A1186" s="6"/>
      <c r="B1186" s="6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94"/>
      <c r="U1186" s="2"/>
      <c r="V1186" s="164"/>
      <c r="W1186" s="148"/>
      <c r="X1186" s="164"/>
      <c r="Y1186" s="164"/>
      <c r="Z1186" s="164"/>
      <c r="AA1186" s="165"/>
      <c r="AB1186" s="195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  <c r="EN1186" s="1"/>
      <c r="EO1186" s="1"/>
      <c r="EP1186" s="1"/>
      <c r="EQ1186" s="1"/>
      <c r="ER1186" s="1"/>
      <c r="ES1186" s="1"/>
      <c r="ET1186" s="1"/>
      <c r="EU1186" s="1"/>
      <c r="EV1186" s="1"/>
      <c r="EW1186" s="1"/>
      <c r="EX1186" s="1"/>
      <c r="EY1186" s="1"/>
      <c r="EZ1186" s="1"/>
      <c r="FA1186" s="1"/>
      <c r="FB1186" s="1"/>
      <c r="FC1186" s="1"/>
      <c r="FD1186" s="1"/>
      <c r="FE1186" s="1"/>
      <c r="FF1186" s="1"/>
      <c r="FG1186" s="1"/>
      <c r="FH1186" s="1"/>
      <c r="FI1186" s="1"/>
      <c r="FJ1186" s="1"/>
      <c r="FK1186" s="1"/>
      <c r="FL1186" s="1"/>
      <c r="FM1186" s="1"/>
      <c r="FN1186" s="1"/>
      <c r="FO1186" s="1"/>
      <c r="FP1186" s="1"/>
      <c r="FQ1186" s="1"/>
      <c r="FR1186" s="1"/>
      <c r="FS1186" s="1"/>
      <c r="FT1186" s="1"/>
      <c r="FU1186" s="1"/>
      <c r="FV1186" s="1"/>
      <c r="FW1186" s="1"/>
      <c r="FX1186" s="1"/>
      <c r="FY1186" s="1"/>
      <c r="FZ1186" s="1"/>
      <c r="GA1186" s="1"/>
      <c r="GB1186" s="1"/>
      <c r="GC1186" s="1"/>
      <c r="GD1186" s="1"/>
      <c r="GE1186" s="1"/>
      <c r="GF1186" s="1"/>
      <c r="GG1186" s="1"/>
      <c r="GH1186" s="1"/>
      <c r="GI1186" s="1"/>
      <c r="GJ1186" s="1"/>
      <c r="GK1186" s="1"/>
    </row>
    <row r="1187" spans="1:193" s="4" customFormat="1">
      <c r="A1187" s="6"/>
      <c r="B1187" s="6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94"/>
      <c r="U1187" s="2"/>
      <c r="V1187" s="164"/>
      <c r="W1187" s="148"/>
      <c r="X1187" s="164"/>
      <c r="Y1187" s="164"/>
      <c r="Z1187" s="164"/>
      <c r="AA1187" s="165"/>
      <c r="AB1187" s="195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  <c r="EN1187" s="1"/>
      <c r="EO1187" s="1"/>
      <c r="EP1187" s="1"/>
      <c r="EQ1187" s="1"/>
      <c r="ER1187" s="1"/>
      <c r="ES1187" s="1"/>
      <c r="ET1187" s="1"/>
      <c r="EU1187" s="1"/>
      <c r="EV1187" s="1"/>
      <c r="EW1187" s="1"/>
      <c r="EX1187" s="1"/>
      <c r="EY1187" s="1"/>
      <c r="EZ1187" s="1"/>
      <c r="FA1187" s="1"/>
      <c r="FB1187" s="1"/>
      <c r="FC1187" s="1"/>
      <c r="FD1187" s="1"/>
      <c r="FE1187" s="1"/>
      <c r="FF1187" s="1"/>
      <c r="FG1187" s="1"/>
      <c r="FH1187" s="1"/>
      <c r="FI1187" s="1"/>
      <c r="FJ1187" s="1"/>
      <c r="FK1187" s="1"/>
      <c r="FL1187" s="1"/>
      <c r="FM1187" s="1"/>
      <c r="FN1187" s="1"/>
      <c r="FO1187" s="1"/>
      <c r="FP1187" s="1"/>
      <c r="FQ1187" s="1"/>
      <c r="FR1187" s="1"/>
      <c r="FS1187" s="1"/>
      <c r="FT1187" s="1"/>
      <c r="FU1187" s="1"/>
      <c r="FV1187" s="1"/>
      <c r="FW1187" s="1"/>
      <c r="FX1187" s="1"/>
      <c r="FY1187" s="1"/>
      <c r="FZ1187" s="1"/>
      <c r="GA1187" s="1"/>
      <c r="GB1187" s="1"/>
      <c r="GC1187" s="1"/>
      <c r="GD1187" s="1"/>
      <c r="GE1187" s="1"/>
      <c r="GF1187" s="1"/>
      <c r="GG1187" s="1"/>
      <c r="GH1187" s="1"/>
      <c r="GI1187" s="1"/>
      <c r="GJ1187" s="1"/>
      <c r="GK1187" s="1"/>
    </row>
    <row r="1188" spans="1:193" s="4" customFormat="1">
      <c r="A1188" s="6"/>
      <c r="B1188" s="6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94"/>
      <c r="U1188" s="2"/>
      <c r="V1188" s="164"/>
      <c r="W1188" s="148"/>
      <c r="X1188" s="164"/>
      <c r="Y1188" s="164"/>
      <c r="Z1188" s="164"/>
      <c r="AA1188" s="165"/>
      <c r="AB1188" s="195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  <c r="EN1188" s="1"/>
      <c r="EO1188" s="1"/>
      <c r="EP1188" s="1"/>
      <c r="EQ1188" s="1"/>
      <c r="ER1188" s="1"/>
      <c r="ES1188" s="1"/>
      <c r="ET1188" s="1"/>
      <c r="EU1188" s="1"/>
      <c r="EV1188" s="1"/>
      <c r="EW1188" s="1"/>
      <c r="EX1188" s="1"/>
      <c r="EY1188" s="1"/>
      <c r="EZ1188" s="1"/>
      <c r="FA1188" s="1"/>
      <c r="FB1188" s="1"/>
      <c r="FC1188" s="1"/>
      <c r="FD1188" s="1"/>
      <c r="FE1188" s="1"/>
      <c r="FF1188" s="1"/>
      <c r="FG1188" s="1"/>
      <c r="FH1188" s="1"/>
      <c r="FI1188" s="1"/>
      <c r="FJ1188" s="1"/>
      <c r="FK1188" s="1"/>
      <c r="FL1188" s="1"/>
      <c r="FM1188" s="1"/>
      <c r="FN1188" s="1"/>
      <c r="FO1188" s="1"/>
      <c r="FP1188" s="1"/>
      <c r="FQ1188" s="1"/>
      <c r="FR1188" s="1"/>
      <c r="FS1188" s="1"/>
      <c r="FT1188" s="1"/>
      <c r="FU1188" s="1"/>
      <c r="FV1188" s="1"/>
      <c r="FW1188" s="1"/>
      <c r="FX1188" s="1"/>
      <c r="FY1188" s="1"/>
      <c r="FZ1188" s="1"/>
      <c r="GA1188" s="1"/>
      <c r="GB1188" s="1"/>
      <c r="GC1188" s="1"/>
      <c r="GD1188" s="1"/>
      <c r="GE1188" s="1"/>
      <c r="GF1188" s="1"/>
      <c r="GG1188" s="1"/>
      <c r="GH1188" s="1"/>
      <c r="GI1188" s="1"/>
      <c r="GJ1188" s="1"/>
      <c r="GK1188" s="1"/>
    </row>
    <row r="1189" spans="1:193" s="4" customFormat="1">
      <c r="A1189" s="6"/>
      <c r="B1189" s="6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94"/>
      <c r="U1189" s="2"/>
      <c r="V1189" s="164"/>
      <c r="W1189" s="148"/>
      <c r="X1189" s="164"/>
      <c r="Y1189" s="164"/>
      <c r="Z1189" s="164"/>
      <c r="AA1189" s="165"/>
      <c r="AB1189" s="195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  <c r="EN1189" s="1"/>
      <c r="EO1189" s="1"/>
      <c r="EP1189" s="1"/>
      <c r="EQ1189" s="1"/>
      <c r="ER1189" s="1"/>
      <c r="ES1189" s="1"/>
      <c r="ET1189" s="1"/>
      <c r="EU1189" s="1"/>
      <c r="EV1189" s="1"/>
      <c r="EW1189" s="1"/>
      <c r="EX1189" s="1"/>
      <c r="EY1189" s="1"/>
      <c r="EZ1189" s="1"/>
      <c r="FA1189" s="1"/>
      <c r="FB1189" s="1"/>
      <c r="FC1189" s="1"/>
      <c r="FD1189" s="1"/>
      <c r="FE1189" s="1"/>
      <c r="FF1189" s="1"/>
      <c r="FG1189" s="1"/>
      <c r="FH1189" s="1"/>
      <c r="FI1189" s="1"/>
      <c r="FJ1189" s="1"/>
      <c r="FK1189" s="1"/>
      <c r="FL1189" s="1"/>
      <c r="FM1189" s="1"/>
      <c r="FN1189" s="1"/>
      <c r="FO1189" s="1"/>
      <c r="FP1189" s="1"/>
      <c r="FQ1189" s="1"/>
      <c r="FR1189" s="1"/>
      <c r="FS1189" s="1"/>
      <c r="FT1189" s="1"/>
      <c r="FU1189" s="1"/>
      <c r="FV1189" s="1"/>
      <c r="FW1189" s="1"/>
      <c r="FX1189" s="1"/>
      <c r="FY1189" s="1"/>
      <c r="FZ1189" s="1"/>
      <c r="GA1189" s="1"/>
      <c r="GB1189" s="1"/>
      <c r="GC1189" s="1"/>
      <c r="GD1189" s="1"/>
      <c r="GE1189" s="1"/>
      <c r="GF1189" s="1"/>
      <c r="GG1189" s="1"/>
      <c r="GH1189" s="1"/>
      <c r="GI1189" s="1"/>
      <c r="GJ1189" s="1"/>
      <c r="GK1189" s="1"/>
    </row>
    <row r="1190" spans="1:193" s="4" customFormat="1">
      <c r="A1190" s="6"/>
      <c r="B1190" s="6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94"/>
      <c r="U1190" s="2"/>
      <c r="V1190" s="164"/>
      <c r="W1190" s="148"/>
      <c r="X1190" s="164"/>
      <c r="Y1190" s="164"/>
      <c r="Z1190" s="164"/>
      <c r="AA1190" s="165"/>
      <c r="AB1190" s="195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  <c r="EN1190" s="1"/>
      <c r="EO1190" s="1"/>
      <c r="EP1190" s="1"/>
      <c r="EQ1190" s="1"/>
      <c r="ER1190" s="1"/>
      <c r="ES1190" s="1"/>
      <c r="ET1190" s="1"/>
      <c r="EU1190" s="1"/>
      <c r="EV1190" s="1"/>
      <c r="EW1190" s="1"/>
      <c r="EX1190" s="1"/>
      <c r="EY1190" s="1"/>
      <c r="EZ1190" s="1"/>
      <c r="FA1190" s="1"/>
      <c r="FB1190" s="1"/>
      <c r="FC1190" s="1"/>
      <c r="FD1190" s="1"/>
      <c r="FE1190" s="1"/>
      <c r="FF1190" s="1"/>
      <c r="FG1190" s="1"/>
      <c r="FH1190" s="1"/>
      <c r="FI1190" s="1"/>
      <c r="FJ1190" s="1"/>
      <c r="FK1190" s="1"/>
      <c r="FL1190" s="1"/>
      <c r="FM1190" s="1"/>
      <c r="FN1190" s="1"/>
      <c r="FO1190" s="1"/>
      <c r="FP1190" s="1"/>
      <c r="FQ1190" s="1"/>
      <c r="FR1190" s="1"/>
      <c r="FS1190" s="1"/>
      <c r="FT1190" s="1"/>
      <c r="FU1190" s="1"/>
      <c r="FV1190" s="1"/>
      <c r="FW1190" s="1"/>
      <c r="FX1190" s="1"/>
      <c r="FY1190" s="1"/>
      <c r="FZ1190" s="1"/>
      <c r="GA1190" s="1"/>
      <c r="GB1190" s="1"/>
      <c r="GC1190" s="1"/>
      <c r="GD1190" s="1"/>
      <c r="GE1190" s="1"/>
      <c r="GF1190" s="1"/>
      <c r="GG1190" s="1"/>
      <c r="GH1190" s="1"/>
      <c r="GI1190" s="1"/>
      <c r="GJ1190" s="1"/>
      <c r="GK1190" s="1"/>
    </row>
    <row r="1191" spans="1:193" s="4" customFormat="1">
      <c r="A1191" s="6"/>
      <c r="B1191" s="6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94"/>
      <c r="U1191" s="2"/>
      <c r="V1191" s="164"/>
      <c r="W1191" s="148"/>
      <c r="X1191" s="164"/>
      <c r="Y1191" s="164"/>
      <c r="Z1191" s="164"/>
      <c r="AA1191" s="165"/>
      <c r="AB1191" s="195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  <c r="EN1191" s="1"/>
      <c r="EO1191" s="1"/>
      <c r="EP1191" s="1"/>
      <c r="EQ1191" s="1"/>
      <c r="ER1191" s="1"/>
      <c r="ES1191" s="1"/>
      <c r="ET1191" s="1"/>
      <c r="EU1191" s="1"/>
      <c r="EV1191" s="1"/>
      <c r="EW1191" s="1"/>
      <c r="EX1191" s="1"/>
      <c r="EY1191" s="1"/>
      <c r="EZ1191" s="1"/>
      <c r="FA1191" s="1"/>
      <c r="FB1191" s="1"/>
      <c r="FC1191" s="1"/>
      <c r="FD1191" s="1"/>
      <c r="FE1191" s="1"/>
      <c r="FF1191" s="1"/>
      <c r="FG1191" s="1"/>
      <c r="FH1191" s="1"/>
      <c r="FI1191" s="1"/>
      <c r="FJ1191" s="1"/>
      <c r="FK1191" s="1"/>
      <c r="FL1191" s="1"/>
      <c r="FM1191" s="1"/>
      <c r="FN1191" s="1"/>
      <c r="FO1191" s="1"/>
      <c r="FP1191" s="1"/>
      <c r="FQ1191" s="1"/>
      <c r="FR1191" s="1"/>
      <c r="FS1191" s="1"/>
      <c r="FT1191" s="1"/>
      <c r="FU1191" s="1"/>
      <c r="FV1191" s="1"/>
      <c r="FW1191" s="1"/>
      <c r="FX1191" s="1"/>
      <c r="FY1191" s="1"/>
      <c r="FZ1191" s="1"/>
      <c r="GA1191" s="1"/>
      <c r="GB1191" s="1"/>
      <c r="GC1191" s="1"/>
      <c r="GD1191" s="1"/>
      <c r="GE1191" s="1"/>
      <c r="GF1191" s="1"/>
      <c r="GG1191" s="1"/>
      <c r="GH1191" s="1"/>
      <c r="GI1191" s="1"/>
      <c r="GJ1191" s="1"/>
      <c r="GK1191" s="1"/>
    </row>
    <row r="1192" spans="1:193" s="4" customFormat="1">
      <c r="A1192" s="6"/>
      <c r="B1192" s="6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94"/>
      <c r="U1192" s="2"/>
      <c r="V1192" s="164"/>
      <c r="W1192" s="148"/>
      <c r="X1192" s="164"/>
      <c r="Y1192" s="164"/>
      <c r="Z1192" s="164"/>
      <c r="AA1192" s="165"/>
      <c r="AB1192" s="195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  <c r="EN1192" s="1"/>
      <c r="EO1192" s="1"/>
      <c r="EP1192" s="1"/>
      <c r="EQ1192" s="1"/>
      <c r="ER1192" s="1"/>
      <c r="ES1192" s="1"/>
      <c r="ET1192" s="1"/>
      <c r="EU1192" s="1"/>
      <c r="EV1192" s="1"/>
      <c r="EW1192" s="1"/>
      <c r="EX1192" s="1"/>
      <c r="EY1192" s="1"/>
      <c r="EZ1192" s="1"/>
      <c r="FA1192" s="1"/>
      <c r="FB1192" s="1"/>
      <c r="FC1192" s="1"/>
      <c r="FD1192" s="1"/>
      <c r="FE1192" s="1"/>
      <c r="FF1192" s="1"/>
      <c r="FG1192" s="1"/>
      <c r="FH1192" s="1"/>
      <c r="FI1192" s="1"/>
      <c r="FJ1192" s="1"/>
      <c r="FK1192" s="1"/>
      <c r="FL1192" s="1"/>
      <c r="FM1192" s="1"/>
      <c r="FN1192" s="1"/>
      <c r="FO1192" s="1"/>
      <c r="FP1192" s="1"/>
      <c r="FQ1192" s="1"/>
      <c r="FR1192" s="1"/>
      <c r="FS1192" s="1"/>
      <c r="FT1192" s="1"/>
      <c r="FU1192" s="1"/>
      <c r="FV1192" s="1"/>
      <c r="FW1192" s="1"/>
      <c r="FX1192" s="1"/>
      <c r="FY1192" s="1"/>
      <c r="FZ1192" s="1"/>
      <c r="GA1192" s="1"/>
      <c r="GB1192" s="1"/>
      <c r="GC1192" s="1"/>
      <c r="GD1192" s="1"/>
      <c r="GE1192" s="1"/>
      <c r="GF1192" s="1"/>
      <c r="GG1192" s="1"/>
      <c r="GH1192" s="1"/>
      <c r="GI1192" s="1"/>
      <c r="GJ1192" s="1"/>
      <c r="GK1192" s="1"/>
    </row>
    <row r="1193" spans="1:193" s="4" customFormat="1">
      <c r="A1193" s="6"/>
      <c r="B1193" s="6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94"/>
      <c r="U1193" s="2"/>
      <c r="V1193" s="164"/>
      <c r="W1193" s="148"/>
      <c r="X1193" s="164"/>
      <c r="Y1193" s="164"/>
      <c r="Z1193" s="164"/>
      <c r="AA1193" s="165"/>
      <c r="AB1193" s="195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  <c r="EN1193" s="1"/>
      <c r="EO1193" s="1"/>
      <c r="EP1193" s="1"/>
      <c r="EQ1193" s="1"/>
      <c r="ER1193" s="1"/>
      <c r="ES1193" s="1"/>
      <c r="ET1193" s="1"/>
      <c r="EU1193" s="1"/>
      <c r="EV1193" s="1"/>
      <c r="EW1193" s="1"/>
      <c r="EX1193" s="1"/>
      <c r="EY1193" s="1"/>
      <c r="EZ1193" s="1"/>
      <c r="FA1193" s="1"/>
      <c r="FB1193" s="1"/>
      <c r="FC1193" s="1"/>
      <c r="FD1193" s="1"/>
      <c r="FE1193" s="1"/>
      <c r="FF1193" s="1"/>
      <c r="FG1193" s="1"/>
      <c r="FH1193" s="1"/>
      <c r="FI1193" s="1"/>
      <c r="FJ1193" s="1"/>
      <c r="FK1193" s="1"/>
      <c r="FL1193" s="1"/>
      <c r="FM1193" s="1"/>
      <c r="FN1193" s="1"/>
      <c r="FO1193" s="1"/>
      <c r="FP1193" s="1"/>
      <c r="FQ1193" s="1"/>
      <c r="FR1193" s="1"/>
      <c r="FS1193" s="1"/>
      <c r="FT1193" s="1"/>
      <c r="FU1193" s="1"/>
      <c r="FV1193" s="1"/>
      <c r="FW1193" s="1"/>
      <c r="FX1193" s="1"/>
      <c r="FY1193" s="1"/>
      <c r="FZ1193" s="1"/>
      <c r="GA1193" s="1"/>
      <c r="GB1193" s="1"/>
      <c r="GC1193" s="1"/>
      <c r="GD1193" s="1"/>
      <c r="GE1193" s="1"/>
      <c r="GF1193" s="1"/>
      <c r="GG1193" s="1"/>
      <c r="GH1193" s="1"/>
      <c r="GI1193" s="1"/>
      <c r="GJ1193" s="1"/>
      <c r="GK1193" s="1"/>
    </row>
    <row r="1194" spans="1:193" s="4" customFormat="1">
      <c r="A1194" s="6"/>
      <c r="B1194" s="6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94"/>
      <c r="U1194" s="2"/>
      <c r="V1194" s="164"/>
      <c r="W1194" s="148"/>
      <c r="X1194" s="164"/>
      <c r="Y1194" s="164"/>
      <c r="Z1194" s="164"/>
      <c r="AA1194" s="165"/>
      <c r="AB1194" s="195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</row>
    <row r="1195" spans="1:193" s="4" customFormat="1">
      <c r="A1195" s="6"/>
      <c r="B1195" s="6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94"/>
      <c r="U1195" s="2"/>
      <c r="V1195" s="164"/>
      <c r="W1195" s="148"/>
      <c r="X1195" s="164"/>
      <c r="Y1195" s="164"/>
      <c r="Z1195" s="164"/>
      <c r="AA1195" s="165"/>
      <c r="AB1195" s="195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</row>
    <row r="1196" spans="1:193" s="4" customFormat="1">
      <c r="A1196" s="6"/>
      <c r="B1196" s="6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94"/>
      <c r="U1196" s="2"/>
      <c r="V1196" s="164"/>
      <c r="W1196" s="148"/>
      <c r="X1196" s="164"/>
      <c r="Y1196" s="164"/>
      <c r="Z1196" s="164"/>
      <c r="AA1196" s="165"/>
      <c r="AB1196" s="195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</row>
    <row r="1197" spans="1:193" s="4" customFormat="1">
      <c r="A1197" s="6"/>
      <c r="B1197" s="6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94"/>
      <c r="U1197" s="2"/>
      <c r="V1197" s="164"/>
      <c r="W1197" s="148"/>
      <c r="X1197" s="164"/>
      <c r="Y1197" s="164"/>
      <c r="Z1197" s="164"/>
      <c r="AA1197" s="165"/>
      <c r="AB1197" s="195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</row>
    <row r="1198" spans="1:193" s="4" customFormat="1">
      <c r="A1198" s="6"/>
      <c r="B1198" s="6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94"/>
      <c r="U1198" s="2"/>
      <c r="V1198" s="164"/>
      <c r="W1198" s="148"/>
      <c r="X1198" s="164"/>
      <c r="Y1198" s="164"/>
      <c r="Z1198" s="164"/>
      <c r="AA1198" s="165"/>
      <c r="AB1198" s="195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  <c r="EA1198" s="1"/>
      <c r="EB1198" s="1"/>
      <c r="EC1198" s="1"/>
      <c r="ED1198" s="1"/>
      <c r="EE1198" s="1"/>
      <c r="EF1198" s="1"/>
      <c r="EG1198" s="1"/>
      <c r="EH1198" s="1"/>
      <c r="EI1198" s="1"/>
      <c r="EJ1198" s="1"/>
      <c r="EK1198" s="1"/>
      <c r="EL1198" s="1"/>
      <c r="EM1198" s="1"/>
      <c r="EN1198" s="1"/>
      <c r="EO1198" s="1"/>
      <c r="EP1198" s="1"/>
      <c r="EQ1198" s="1"/>
      <c r="ER1198" s="1"/>
      <c r="ES1198" s="1"/>
      <c r="ET1198" s="1"/>
      <c r="EU1198" s="1"/>
      <c r="EV1198" s="1"/>
      <c r="EW1198" s="1"/>
      <c r="EX1198" s="1"/>
      <c r="EY1198" s="1"/>
      <c r="EZ1198" s="1"/>
      <c r="FA1198" s="1"/>
      <c r="FB1198" s="1"/>
      <c r="FC1198" s="1"/>
      <c r="FD1198" s="1"/>
      <c r="FE1198" s="1"/>
      <c r="FF1198" s="1"/>
      <c r="FG1198" s="1"/>
      <c r="FH1198" s="1"/>
      <c r="FI1198" s="1"/>
      <c r="FJ1198" s="1"/>
      <c r="FK1198" s="1"/>
      <c r="FL1198" s="1"/>
      <c r="FM1198" s="1"/>
      <c r="FN1198" s="1"/>
      <c r="FO1198" s="1"/>
      <c r="FP1198" s="1"/>
      <c r="FQ1198" s="1"/>
      <c r="FR1198" s="1"/>
      <c r="FS1198" s="1"/>
      <c r="FT1198" s="1"/>
      <c r="FU1198" s="1"/>
      <c r="FV1198" s="1"/>
      <c r="FW1198" s="1"/>
      <c r="FX1198" s="1"/>
      <c r="FY1198" s="1"/>
      <c r="FZ1198" s="1"/>
      <c r="GA1198" s="1"/>
      <c r="GB1198" s="1"/>
      <c r="GC1198" s="1"/>
      <c r="GD1198" s="1"/>
      <c r="GE1198" s="1"/>
      <c r="GF1198" s="1"/>
      <c r="GG1198" s="1"/>
      <c r="GH1198" s="1"/>
      <c r="GI1198" s="1"/>
      <c r="GJ1198" s="1"/>
      <c r="GK1198" s="1"/>
    </row>
    <row r="1199" spans="1:193" s="4" customFormat="1">
      <c r="A1199" s="6"/>
      <c r="B1199" s="6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94"/>
      <c r="U1199" s="2"/>
      <c r="V1199" s="164"/>
      <c r="W1199" s="148"/>
      <c r="X1199" s="164"/>
      <c r="Y1199" s="164"/>
      <c r="Z1199" s="164"/>
      <c r="AA1199" s="165"/>
      <c r="AB1199" s="195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  <c r="EA1199" s="1"/>
      <c r="EB1199" s="1"/>
      <c r="EC1199" s="1"/>
      <c r="ED1199" s="1"/>
      <c r="EE1199" s="1"/>
      <c r="EF1199" s="1"/>
      <c r="EG1199" s="1"/>
      <c r="EH1199" s="1"/>
      <c r="EI1199" s="1"/>
      <c r="EJ1199" s="1"/>
      <c r="EK1199" s="1"/>
      <c r="EL1199" s="1"/>
      <c r="EM1199" s="1"/>
      <c r="EN1199" s="1"/>
      <c r="EO1199" s="1"/>
      <c r="EP1199" s="1"/>
      <c r="EQ1199" s="1"/>
      <c r="ER1199" s="1"/>
      <c r="ES1199" s="1"/>
      <c r="ET1199" s="1"/>
      <c r="EU1199" s="1"/>
      <c r="EV1199" s="1"/>
      <c r="EW1199" s="1"/>
      <c r="EX1199" s="1"/>
      <c r="EY1199" s="1"/>
      <c r="EZ1199" s="1"/>
      <c r="FA1199" s="1"/>
      <c r="FB1199" s="1"/>
      <c r="FC1199" s="1"/>
      <c r="FD1199" s="1"/>
      <c r="FE1199" s="1"/>
      <c r="FF1199" s="1"/>
      <c r="FG1199" s="1"/>
      <c r="FH1199" s="1"/>
      <c r="FI1199" s="1"/>
      <c r="FJ1199" s="1"/>
      <c r="FK1199" s="1"/>
      <c r="FL1199" s="1"/>
      <c r="FM1199" s="1"/>
      <c r="FN1199" s="1"/>
      <c r="FO1199" s="1"/>
      <c r="FP1199" s="1"/>
      <c r="FQ1199" s="1"/>
      <c r="FR1199" s="1"/>
      <c r="FS1199" s="1"/>
      <c r="FT1199" s="1"/>
      <c r="FU1199" s="1"/>
      <c r="FV1199" s="1"/>
      <c r="FW1199" s="1"/>
      <c r="FX1199" s="1"/>
      <c r="FY1199" s="1"/>
      <c r="FZ1199" s="1"/>
      <c r="GA1199" s="1"/>
      <c r="GB1199" s="1"/>
      <c r="GC1199" s="1"/>
      <c r="GD1199" s="1"/>
      <c r="GE1199" s="1"/>
      <c r="GF1199" s="1"/>
      <c r="GG1199" s="1"/>
      <c r="GH1199" s="1"/>
      <c r="GI1199" s="1"/>
      <c r="GJ1199" s="1"/>
      <c r="GK1199" s="1"/>
    </row>
    <row r="1200" spans="1:193" s="4" customFormat="1">
      <c r="A1200" s="6"/>
      <c r="B1200" s="6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94"/>
      <c r="U1200" s="2"/>
      <c r="V1200" s="164"/>
      <c r="W1200" s="148"/>
      <c r="X1200" s="164"/>
      <c r="Y1200" s="164"/>
      <c r="Z1200" s="164"/>
      <c r="AA1200" s="165"/>
      <c r="AB1200" s="195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  <c r="EA1200" s="1"/>
      <c r="EB1200" s="1"/>
      <c r="EC1200" s="1"/>
      <c r="ED1200" s="1"/>
      <c r="EE1200" s="1"/>
      <c r="EF1200" s="1"/>
      <c r="EG1200" s="1"/>
      <c r="EH1200" s="1"/>
      <c r="EI1200" s="1"/>
      <c r="EJ1200" s="1"/>
      <c r="EK1200" s="1"/>
      <c r="EL1200" s="1"/>
      <c r="EM1200" s="1"/>
      <c r="EN1200" s="1"/>
      <c r="EO1200" s="1"/>
      <c r="EP1200" s="1"/>
      <c r="EQ1200" s="1"/>
      <c r="ER1200" s="1"/>
      <c r="ES1200" s="1"/>
      <c r="ET1200" s="1"/>
      <c r="EU1200" s="1"/>
      <c r="EV1200" s="1"/>
      <c r="EW1200" s="1"/>
      <c r="EX1200" s="1"/>
      <c r="EY1200" s="1"/>
      <c r="EZ1200" s="1"/>
      <c r="FA1200" s="1"/>
      <c r="FB1200" s="1"/>
      <c r="FC1200" s="1"/>
      <c r="FD1200" s="1"/>
      <c r="FE1200" s="1"/>
      <c r="FF1200" s="1"/>
      <c r="FG1200" s="1"/>
      <c r="FH1200" s="1"/>
      <c r="FI1200" s="1"/>
      <c r="FJ1200" s="1"/>
      <c r="FK1200" s="1"/>
      <c r="FL1200" s="1"/>
      <c r="FM1200" s="1"/>
      <c r="FN1200" s="1"/>
      <c r="FO1200" s="1"/>
      <c r="FP1200" s="1"/>
      <c r="FQ1200" s="1"/>
      <c r="FR1200" s="1"/>
      <c r="FS1200" s="1"/>
      <c r="FT1200" s="1"/>
      <c r="FU1200" s="1"/>
      <c r="FV1200" s="1"/>
      <c r="FW1200" s="1"/>
      <c r="FX1200" s="1"/>
      <c r="FY1200" s="1"/>
      <c r="FZ1200" s="1"/>
      <c r="GA1200" s="1"/>
      <c r="GB1200" s="1"/>
      <c r="GC1200" s="1"/>
      <c r="GD1200" s="1"/>
      <c r="GE1200" s="1"/>
      <c r="GF1200" s="1"/>
      <c r="GG1200" s="1"/>
      <c r="GH1200" s="1"/>
      <c r="GI1200" s="1"/>
      <c r="GJ1200" s="1"/>
      <c r="GK1200" s="1"/>
    </row>
    <row r="1201" spans="1:193" s="4" customFormat="1">
      <c r="A1201" s="6"/>
      <c r="B1201" s="6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94"/>
      <c r="U1201" s="2"/>
      <c r="V1201" s="164"/>
      <c r="W1201" s="148"/>
      <c r="X1201" s="164"/>
      <c r="Y1201" s="164"/>
      <c r="Z1201" s="164"/>
      <c r="AA1201" s="165"/>
      <c r="AB1201" s="195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  <c r="EA1201" s="1"/>
      <c r="EB1201" s="1"/>
      <c r="EC1201" s="1"/>
      <c r="ED1201" s="1"/>
      <c r="EE1201" s="1"/>
      <c r="EF1201" s="1"/>
      <c r="EG1201" s="1"/>
      <c r="EH1201" s="1"/>
      <c r="EI1201" s="1"/>
      <c r="EJ1201" s="1"/>
      <c r="EK1201" s="1"/>
      <c r="EL1201" s="1"/>
      <c r="EM1201" s="1"/>
      <c r="EN1201" s="1"/>
      <c r="EO1201" s="1"/>
      <c r="EP1201" s="1"/>
      <c r="EQ1201" s="1"/>
      <c r="ER1201" s="1"/>
      <c r="ES1201" s="1"/>
      <c r="ET1201" s="1"/>
      <c r="EU1201" s="1"/>
      <c r="EV1201" s="1"/>
      <c r="EW1201" s="1"/>
      <c r="EX1201" s="1"/>
      <c r="EY1201" s="1"/>
      <c r="EZ1201" s="1"/>
      <c r="FA1201" s="1"/>
      <c r="FB1201" s="1"/>
      <c r="FC1201" s="1"/>
      <c r="FD1201" s="1"/>
      <c r="FE1201" s="1"/>
      <c r="FF1201" s="1"/>
      <c r="FG1201" s="1"/>
      <c r="FH1201" s="1"/>
      <c r="FI1201" s="1"/>
      <c r="FJ1201" s="1"/>
      <c r="FK1201" s="1"/>
      <c r="FL1201" s="1"/>
      <c r="FM1201" s="1"/>
      <c r="FN1201" s="1"/>
      <c r="FO1201" s="1"/>
      <c r="FP1201" s="1"/>
      <c r="FQ1201" s="1"/>
      <c r="FR1201" s="1"/>
      <c r="FS1201" s="1"/>
      <c r="FT1201" s="1"/>
      <c r="FU1201" s="1"/>
      <c r="FV1201" s="1"/>
      <c r="FW1201" s="1"/>
      <c r="FX1201" s="1"/>
      <c r="FY1201" s="1"/>
      <c r="FZ1201" s="1"/>
      <c r="GA1201" s="1"/>
      <c r="GB1201" s="1"/>
      <c r="GC1201" s="1"/>
      <c r="GD1201" s="1"/>
      <c r="GE1201" s="1"/>
      <c r="GF1201" s="1"/>
      <c r="GG1201" s="1"/>
      <c r="GH1201" s="1"/>
      <c r="GI1201" s="1"/>
      <c r="GJ1201" s="1"/>
      <c r="GK1201" s="1"/>
    </row>
    <row r="1202" spans="1:193" s="4" customFormat="1">
      <c r="A1202" s="6"/>
      <c r="B1202" s="6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94"/>
      <c r="U1202" s="2"/>
      <c r="V1202" s="164"/>
      <c r="W1202" s="148"/>
      <c r="X1202" s="164"/>
      <c r="Y1202" s="164"/>
      <c r="Z1202" s="164"/>
      <c r="AA1202" s="165"/>
      <c r="AB1202" s="195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  <c r="EA1202" s="1"/>
      <c r="EB1202" s="1"/>
      <c r="EC1202" s="1"/>
      <c r="ED1202" s="1"/>
      <c r="EE1202" s="1"/>
      <c r="EF1202" s="1"/>
      <c r="EG1202" s="1"/>
      <c r="EH1202" s="1"/>
      <c r="EI1202" s="1"/>
      <c r="EJ1202" s="1"/>
      <c r="EK1202" s="1"/>
      <c r="EL1202" s="1"/>
      <c r="EM1202" s="1"/>
      <c r="EN1202" s="1"/>
      <c r="EO1202" s="1"/>
      <c r="EP1202" s="1"/>
      <c r="EQ1202" s="1"/>
      <c r="ER1202" s="1"/>
      <c r="ES1202" s="1"/>
      <c r="ET1202" s="1"/>
      <c r="EU1202" s="1"/>
      <c r="EV1202" s="1"/>
      <c r="EW1202" s="1"/>
      <c r="EX1202" s="1"/>
      <c r="EY1202" s="1"/>
      <c r="EZ1202" s="1"/>
      <c r="FA1202" s="1"/>
      <c r="FB1202" s="1"/>
      <c r="FC1202" s="1"/>
      <c r="FD1202" s="1"/>
      <c r="FE1202" s="1"/>
      <c r="FF1202" s="1"/>
      <c r="FG1202" s="1"/>
      <c r="FH1202" s="1"/>
      <c r="FI1202" s="1"/>
      <c r="FJ1202" s="1"/>
      <c r="FK1202" s="1"/>
      <c r="FL1202" s="1"/>
      <c r="FM1202" s="1"/>
      <c r="FN1202" s="1"/>
      <c r="FO1202" s="1"/>
      <c r="FP1202" s="1"/>
      <c r="FQ1202" s="1"/>
      <c r="FR1202" s="1"/>
      <c r="FS1202" s="1"/>
      <c r="FT1202" s="1"/>
      <c r="FU1202" s="1"/>
      <c r="FV1202" s="1"/>
      <c r="FW1202" s="1"/>
      <c r="FX1202" s="1"/>
      <c r="FY1202" s="1"/>
      <c r="FZ1202" s="1"/>
      <c r="GA1202" s="1"/>
      <c r="GB1202" s="1"/>
      <c r="GC1202" s="1"/>
      <c r="GD1202" s="1"/>
      <c r="GE1202" s="1"/>
      <c r="GF1202" s="1"/>
      <c r="GG1202" s="1"/>
      <c r="GH1202" s="1"/>
      <c r="GI1202" s="1"/>
      <c r="GJ1202" s="1"/>
      <c r="GK1202" s="1"/>
    </row>
    <row r="1203" spans="1:193" s="4" customFormat="1">
      <c r="A1203" s="6"/>
      <c r="B1203" s="6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94"/>
      <c r="U1203" s="2"/>
      <c r="V1203" s="164"/>
      <c r="W1203" s="148"/>
      <c r="X1203" s="164"/>
      <c r="Y1203" s="164"/>
      <c r="Z1203" s="164"/>
      <c r="AA1203" s="165"/>
      <c r="AB1203" s="195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  <c r="EA1203" s="1"/>
      <c r="EB1203" s="1"/>
      <c r="EC1203" s="1"/>
      <c r="ED1203" s="1"/>
      <c r="EE1203" s="1"/>
      <c r="EF1203" s="1"/>
      <c r="EG1203" s="1"/>
      <c r="EH1203" s="1"/>
      <c r="EI1203" s="1"/>
      <c r="EJ1203" s="1"/>
      <c r="EK1203" s="1"/>
      <c r="EL1203" s="1"/>
      <c r="EM1203" s="1"/>
      <c r="EN1203" s="1"/>
      <c r="EO1203" s="1"/>
      <c r="EP1203" s="1"/>
      <c r="EQ1203" s="1"/>
      <c r="ER1203" s="1"/>
      <c r="ES1203" s="1"/>
      <c r="ET1203" s="1"/>
      <c r="EU1203" s="1"/>
      <c r="EV1203" s="1"/>
      <c r="EW1203" s="1"/>
      <c r="EX1203" s="1"/>
      <c r="EY1203" s="1"/>
      <c r="EZ1203" s="1"/>
      <c r="FA1203" s="1"/>
      <c r="FB1203" s="1"/>
      <c r="FC1203" s="1"/>
      <c r="FD1203" s="1"/>
      <c r="FE1203" s="1"/>
      <c r="FF1203" s="1"/>
      <c r="FG1203" s="1"/>
      <c r="FH1203" s="1"/>
      <c r="FI1203" s="1"/>
      <c r="FJ1203" s="1"/>
      <c r="FK1203" s="1"/>
      <c r="FL1203" s="1"/>
      <c r="FM1203" s="1"/>
      <c r="FN1203" s="1"/>
      <c r="FO1203" s="1"/>
      <c r="FP1203" s="1"/>
      <c r="FQ1203" s="1"/>
      <c r="FR1203" s="1"/>
      <c r="FS1203" s="1"/>
      <c r="FT1203" s="1"/>
      <c r="FU1203" s="1"/>
      <c r="FV1203" s="1"/>
      <c r="FW1203" s="1"/>
      <c r="FX1203" s="1"/>
      <c r="FY1203" s="1"/>
      <c r="FZ1203" s="1"/>
      <c r="GA1203" s="1"/>
      <c r="GB1203" s="1"/>
      <c r="GC1203" s="1"/>
      <c r="GD1203" s="1"/>
      <c r="GE1203" s="1"/>
      <c r="GF1203" s="1"/>
      <c r="GG1203" s="1"/>
      <c r="GH1203" s="1"/>
      <c r="GI1203" s="1"/>
      <c r="GJ1203" s="1"/>
      <c r="GK1203" s="1"/>
    </row>
    <row r="1204" spans="1:193" s="4" customFormat="1">
      <c r="A1204" s="6"/>
      <c r="B1204" s="6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94"/>
      <c r="U1204" s="2"/>
      <c r="V1204" s="164"/>
      <c r="W1204" s="148"/>
      <c r="X1204" s="164"/>
      <c r="Y1204" s="164"/>
      <c r="Z1204" s="164"/>
      <c r="AA1204" s="165"/>
      <c r="AB1204" s="195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  <c r="EA1204" s="1"/>
      <c r="EB1204" s="1"/>
      <c r="EC1204" s="1"/>
      <c r="ED1204" s="1"/>
      <c r="EE1204" s="1"/>
      <c r="EF1204" s="1"/>
      <c r="EG1204" s="1"/>
      <c r="EH1204" s="1"/>
      <c r="EI1204" s="1"/>
      <c r="EJ1204" s="1"/>
      <c r="EK1204" s="1"/>
      <c r="EL1204" s="1"/>
      <c r="EM1204" s="1"/>
      <c r="EN1204" s="1"/>
      <c r="EO1204" s="1"/>
      <c r="EP1204" s="1"/>
      <c r="EQ1204" s="1"/>
      <c r="ER1204" s="1"/>
      <c r="ES1204" s="1"/>
      <c r="ET1204" s="1"/>
      <c r="EU1204" s="1"/>
      <c r="EV1204" s="1"/>
      <c r="EW1204" s="1"/>
      <c r="EX1204" s="1"/>
      <c r="EY1204" s="1"/>
      <c r="EZ1204" s="1"/>
      <c r="FA1204" s="1"/>
      <c r="FB1204" s="1"/>
      <c r="FC1204" s="1"/>
      <c r="FD1204" s="1"/>
      <c r="FE1204" s="1"/>
      <c r="FF1204" s="1"/>
      <c r="FG1204" s="1"/>
      <c r="FH1204" s="1"/>
      <c r="FI1204" s="1"/>
      <c r="FJ1204" s="1"/>
      <c r="FK1204" s="1"/>
      <c r="FL1204" s="1"/>
      <c r="FM1204" s="1"/>
      <c r="FN1204" s="1"/>
      <c r="FO1204" s="1"/>
      <c r="FP1204" s="1"/>
      <c r="FQ1204" s="1"/>
      <c r="FR1204" s="1"/>
      <c r="FS1204" s="1"/>
      <c r="FT1204" s="1"/>
      <c r="FU1204" s="1"/>
      <c r="FV1204" s="1"/>
      <c r="FW1204" s="1"/>
      <c r="FX1204" s="1"/>
      <c r="FY1204" s="1"/>
      <c r="FZ1204" s="1"/>
      <c r="GA1204" s="1"/>
      <c r="GB1204" s="1"/>
      <c r="GC1204" s="1"/>
      <c r="GD1204" s="1"/>
      <c r="GE1204" s="1"/>
      <c r="GF1204" s="1"/>
      <c r="GG1204" s="1"/>
      <c r="GH1204" s="1"/>
      <c r="GI1204" s="1"/>
      <c r="GJ1204" s="1"/>
      <c r="GK1204" s="1"/>
    </row>
    <row r="1205" spans="1:193" s="4" customFormat="1">
      <c r="A1205" s="6"/>
      <c r="B1205" s="6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94"/>
      <c r="U1205" s="2"/>
      <c r="V1205" s="164"/>
      <c r="W1205" s="148"/>
      <c r="X1205" s="164"/>
      <c r="Y1205" s="164"/>
      <c r="Z1205" s="164"/>
      <c r="AA1205" s="165"/>
      <c r="AB1205" s="195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  <c r="EA1205" s="1"/>
      <c r="EB1205" s="1"/>
      <c r="EC1205" s="1"/>
      <c r="ED1205" s="1"/>
      <c r="EE1205" s="1"/>
      <c r="EF1205" s="1"/>
      <c r="EG1205" s="1"/>
      <c r="EH1205" s="1"/>
      <c r="EI1205" s="1"/>
      <c r="EJ1205" s="1"/>
      <c r="EK1205" s="1"/>
      <c r="EL1205" s="1"/>
      <c r="EM1205" s="1"/>
      <c r="EN1205" s="1"/>
      <c r="EO1205" s="1"/>
      <c r="EP1205" s="1"/>
      <c r="EQ1205" s="1"/>
      <c r="ER1205" s="1"/>
      <c r="ES1205" s="1"/>
      <c r="ET1205" s="1"/>
      <c r="EU1205" s="1"/>
      <c r="EV1205" s="1"/>
      <c r="EW1205" s="1"/>
      <c r="EX1205" s="1"/>
      <c r="EY1205" s="1"/>
      <c r="EZ1205" s="1"/>
      <c r="FA1205" s="1"/>
      <c r="FB1205" s="1"/>
      <c r="FC1205" s="1"/>
      <c r="FD1205" s="1"/>
      <c r="FE1205" s="1"/>
      <c r="FF1205" s="1"/>
      <c r="FG1205" s="1"/>
      <c r="FH1205" s="1"/>
      <c r="FI1205" s="1"/>
      <c r="FJ1205" s="1"/>
      <c r="FK1205" s="1"/>
      <c r="FL1205" s="1"/>
      <c r="FM1205" s="1"/>
      <c r="FN1205" s="1"/>
      <c r="FO1205" s="1"/>
      <c r="FP1205" s="1"/>
      <c r="FQ1205" s="1"/>
      <c r="FR1205" s="1"/>
      <c r="FS1205" s="1"/>
      <c r="FT1205" s="1"/>
      <c r="FU1205" s="1"/>
      <c r="FV1205" s="1"/>
      <c r="FW1205" s="1"/>
      <c r="FX1205" s="1"/>
      <c r="FY1205" s="1"/>
      <c r="FZ1205" s="1"/>
      <c r="GA1205" s="1"/>
      <c r="GB1205" s="1"/>
      <c r="GC1205" s="1"/>
      <c r="GD1205" s="1"/>
      <c r="GE1205" s="1"/>
      <c r="GF1205" s="1"/>
      <c r="GG1205" s="1"/>
      <c r="GH1205" s="1"/>
      <c r="GI1205" s="1"/>
      <c r="GJ1205" s="1"/>
      <c r="GK1205" s="1"/>
    </row>
    <row r="1206" spans="1:193" s="4" customFormat="1">
      <c r="A1206" s="6"/>
      <c r="B1206" s="6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94"/>
      <c r="U1206" s="2"/>
      <c r="V1206" s="164"/>
      <c r="W1206" s="148"/>
      <c r="X1206" s="164"/>
      <c r="Y1206" s="164"/>
      <c r="Z1206" s="164"/>
      <c r="AA1206" s="165"/>
      <c r="AB1206" s="195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  <c r="EA1206" s="1"/>
      <c r="EB1206" s="1"/>
      <c r="EC1206" s="1"/>
      <c r="ED1206" s="1"/>
      <c r="EE1206" s="1"/>
      <c r="EF1206" s="1"/>
      <c r="EG1206" s="1"/>
      <c r="EH1206" s="1"/>
      <c r="EI1206" s="1"/>
      <c r="EJ1206" s="1"/>
      <c r="EK1206" s="1"/>
      <c r="EL1206" s="1"/>
      <c r="EM1206" s="1"/>
      <c r="EN1206" s="1"/>
      <c r="EO1206" s="1"/>
      <c r="EP1206" s="1"/>
      <c r="EQ1206" s="1"/>
      <c r="ER1206" s="1"/>
      <c r="ES1206" s="1"/>
      <c r="ET1206" s="1"/>
      <c r="EU1206" s="1"/>
      <c r="EV1206" s="1"/>
      <c r="EW1206" s="1"/>
      <c r="EX1206" s="1"/>
      <c r="EY1206" s="1"/>
      <c r="EZ1206" s="1"/>
      <c r="FA1206" s="1"/>
      <c r="FB1206" s="1"/>
      <c r="FC1206" s="1"/>
      <c r="FD1206" s="1"/>
      <c r="FE1206" s="1"/>
      <c r="FF1206" s="1"/>
      <c r="FG1206" s="1"/>
      <c r="FH1206" s="1"/>
      <c r="FI1206" s="1"/>
      <c r="FJ1206" s="1"/>
      <c r="FK1206" s="1"/>
      <c r="FL1206" s="1"/>
      <c r="FM1206" s="1"/>
      <c r="FN1206" s="1"/>
      <c r="FO1206" s="1"/>
      <c r="FP1206" s="1"/>
      <c r="FQ1206" s="1"/>
      <c r="FR1206" s="1"/>
      <c r="FS1206" s="1"/>
      <c r="FT1206" s="1"/>
      <c r="FU1206" s="1"/>
      <c r="FV1206" s="1"/>
      <c r="FW1206" s="1"/>
      <c r="FX1206" s="1"/>
      <c r="FY1206" s="1"/>
      <c r="FZ1206" s="1"/>
      <c r="GA1206" s="1"/>
      <c r="GB1206" s="1"/>
      <c r="GC1206" s="1"/>
      <c r="GD1206" s="1"/>
      <c r="GE1206" s="1"/>
      <c r="GF1206" s="1"/>
      <c r="GG1206" s="1"/>
      <c r="GH1206" s="1"/>
      <c r="GI1206" s="1"/>
      <c r="GJ1206" s="1"/>
      <c r="GK1206" s="1"/>
    </row>
    <row r="1207" spans="1:193" s="4" customFormat="1">
      <c r="A1207" s="6"/>
      <c r="B1207" s="6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94"/>
      <c r="U1207" s="2"/>
      <c r="V1207" s="164"/>
      <c r="W1207" s="148"/>
      <c r="X1207" s="164"/>
      <c r="Y1207" s="164"/>
      <c r="Z1207" s="164"/>
      <c r="AA1207" s="165"/>
      <c r="AB1207" s="195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  <c r="EA1207" s="1"/>
      <c r="EB1207" s="1"/>
      <c r="EC1207" s="1"/>
      <c r="ED1207" s="1"/>
      <c r="EE1207" s="1"/>
      <c r="EF1207" s="1"/>
      <c r="EG1207" s="1"/>
      <c r="EH1207" s="1"/>
      <c r="EI1207" s="1"/>
      <c r="EJ1207" s="1"/>
      <c r="EK1207" s="1"/>
      <c r="EL1207" s="1"/>
      <c r="EM1207" s="1"/>
      <c r="EN1207" s="1"/>
      <c r="EO1207" s="1"/>
      <c r="EP1207" s="1"/>
      <c r="EQ1207" s="1"/>
      <c r="ER1207" s="1"/>
      <c r="ES1207" s="1"/>
      <c r="ET1207" s="1"/>
      <c r="EU1207" s="1"/>
      <c r="EV1207" s="1"/>
      <c r="EW1207" s="1"/>
      <c r="EX1207" s="1"/>
      <c r="EY1207" s="1"/>
      <c r="EZ1207" s="1"/>
      <c r="FA1207" s="1"/>
      <c r="FB1207" s="1"/>
      <c r="FC1207" s="1"/>
      <c r="FD1207" s="1"/>
      <c r="FE1207" s="1"/>
      <c r="FF1207" s="1"/>
      <c r="FG1207" s="1"/>
      <c r="FH1207" s="1"/>
      <c r="FI1207" s="1"/>
      <c r="FJ1207" s="1"/>
      <c r="FK1207" s="1"/>
      <c r="FL1207" s="1"/>
      <c r="FM1207" s="1"/>
      <c r="FN1207" s="1"/>
      <c r="FO1207" s="1"/>
      <c r="FP1207" s="1"/>
      <c r="FQ1207" s="1"/>
      <c r="FR1207" s="1"/>
      <c r="FS1207" s="1"/>
      <c r="FT1207" s="1"/>
      <c r="FU1207" s="1"/>
      <c r="FV1207" s="1"/>
      <c r="FW1207" s="1"/>
      <c r="FX1207" s="1"/>
      <c r="FY1207" s="1"/>
      <c r="FZ1207" s="1"/>
      <c r="GA1207" s="1"/>
      <c r="GB1207" s="1"/>
      <c r="GC1207" s="1"/>
      <c r="GD1207" s="1"/>
      <c r="GE1207" s="1"/>
      <c r="GF1207" s="1"/>
      <c r="GG1207" s="1"/>
      <c r="GH1207" s="1"/>
      <c r="GI1207" s="1"/>
      <c r="GJ1207" s="1"/>
      <c r="GK1207" s="1"/>
    </row>
    <row r="1208" spans="1:193" s="4" customFormat="1">
      <c r="A1208" s="6"/>
      <c r="B1208" s="6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94"/>
      <c r="U1208" s="2"/>
      <c r="V1208" s="164"/>
      <c r="W1208" s="148"/>
      <c r="X1208" s="164"/>
      <c r="Y1208" s="164"/>
      <c r="Z1208" s="164"/>
      <c r="AA1208" s="165"/>
      <c r="AB1208" s="195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  <c r="EA1208" s="1"/>
      <c r="EB1208" s="1"/>
      <c r="EC1208" s="1"/>
      <c r="ED1208" s="1"/>
      <c r="EE1208" s="1"/>
      <c r="EF1208" s="1"/>
      <c r="EG1208" s="1"/>
      <c r="EH1208" s="1"/>
      <c r="EI1208" s="1"/>
      <c r="EJ1208" s="1"/>
      <c r="EK1208" s="1"/>
      <c r="EL1208" s="1"/>
      <c r="EM1208" s="1"/>
      <c r="EN1208" s="1"/>
      <c r="EO1208" s="1"/>
      <c r="EP1208" s="1"/>
      <c r="EQ1208" s="1"/>
      <c r="ER1208" s="1"/>
      <c r="ES1208" s="1"/>
      <c r="ET1208" s="1"/>
      <c r="EU1208" s="1"/>
      <c r="EV1208" s="1"/>
      <c r="EW1208" s="1"/>
      <c r="EX1208" s="1"/>
      <c r="EY1208" s="1"/>
      <c r="EZ1208" s="1"/>
      <c r="FA1208" s="1"/>
      <c r="FB1208" s="1"/>
      <c r="FC1208" s="1"/>
      <c r="FD1208" s="1"/>
      <c r="FE1208" s="1"/>
      <c r="FF1208" s="1"/>
      <c r="FG1208" s="1"/>
      <c r="FH1208" s="1"/>
      <c r="FI1208" s="1"/>
      <c r="FJ1208" s="1"/>
      <c r="FK1208" s="1"/>
      <c r="FL1208" s="1"/>
      <c r="FM1208" s="1"/>
      <c r="FN1208" s="1"/>
      <c r="FO1208" s="1"/>
      <c r="FP1208" s="1"/>
      <c r="FQ1208" s="1"/>
      <c r="FR1208" s="1"/>
      <c r="FS1208" s="1"/>
      <c r="FT1208" s="1"/>
      <c r="FU1208" s="1"/>
      <c r="FV1208" s="1"/>
      <c r="FW1208" s="1"/>
      <c r="FX1208" s="1"/>
      <c r="FY1208" s="1"/>
      <c r="FZ1208" s="1"/>
      <c r="GA1208" s="1"/>
      <c r="GB1208" s="1"/>
      <c r="GC1208" s="1"/>
      <c r="GD1208" s="1"/>
      <c r="GE1208" s="1"/>
      <c r="GF1208" s="1"/>
      <c r="GG1208" s="1"/>
      <c r="GH1208" s="1"/>
      <c r="GI1208" s="1"/>
      <c r="GJ1208" s="1"/>
      <c r="GK1208" s="1"/>
    </row>
    <row r="1209" spans="1:193" s="4" customFormat="1">
      <c r="A1209" s="6"/>
      <c r="B1209" s="6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94"/>
      <c r="U1209" s="2"/>
      <c r="V1209" s="164"/>
      <c r="W1209" s="148"/>
      <c r="X1209" s="164"/>
      <c r="Y1209" s="164"/>
      <c r="Z1209" s="164"/>
      <c r="AA1209" s="165"/>
      <c r="AB1209" s="195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  <c r="EA1209" s="1"/>
      <c r="EB1209" s="1"/>
      <c r="EC1209" s="1"/>
      <c r="ED1209" s="1"/>
      <c r="EE1209" s="1"/>
      <c r="EF1209" s="1"/>
      <c r="EG1209" s="1"/>
      <c r="EH1209" s="1"/>
      <c r="EI1209" s="1"/>
      <c r="EJ1209" s="1"/>
      <c r="EK1209" s="1"/>
      <c r="EL1209" s="1"/>
      <c r="EM1209" s="1"/>
      <c r="EN1209" s="1"/>
      <c r="EO1209" s="1"/>
      <c r="EP1209" s="1"/>
      <c r="EQ1209" s="1"/>
      <c r="ER1209" s="1"/>
      <c r="ES1209" s="1"/>
      <c r="ET1209" s="1"/>
      <c r="EU1209" s="1"/>
      <c r="EV1209" s="1"/>
      <c r="EW1209" s="1"/>
      <c r="EX1209" s="1"/>
      <c r="EY1209" s="1"/>
      <c r="EZ1209" s="1"/>
      <c r="FA1209" s="1"/>
      <c r="FB1209" s="1"/>
      <c r="FC1209" s="1"/>
      <c r="FD1209" s="1"/>
      <c r="FE1209" s="1"/>
      <c r="FF1209" s="1"/>
      <c r="FG1209" s="1"/>
      <c r="FH1209" s="1"/>
      <c r="FI1209" s="1"/>
      <c r="FJ1209" s="1"/>
      <c r="FK1209" s="1"/>
      <c r="FL1209" s="1"/>
      <c r="FM1209" s="1"/>
      <c r="FN1209" s="1"/>
      <c r="FO1209" s="1"/>
      <c r="FP1209" s="1"/>
      <c r="FQ1209" s="1"/>
      <c r="FR1209" s="1"/>
      <c r="FS1209" s="1"/>
      <c r="FT1209" s="1"/>
      <c r="FU1209" s="1"/>
      <c r="FV1209" s="1"/>
      <c r="FW1209" s="1"/>
      <c r="FX1209" s="1"/>
      <c r="FY1209" s="1"/>
      <c r="FZ1209" s="1"/>
      <c r="GA1209" s="1"/>
      <c r="GB1209" s="1"/>
      <c r="GC1209" s="1"/>
      <c r="GD1209" s="1"/>
      <c r="GE1209" s="1"/>
      <c r="GF1209" s="1"/>
      <c r="GG1209" s="1"/>
      <c r="GH1209" s="1"/>
      <c r="GI1209" s="1"/>
      <c r="GJ1209" s="1"/>
      <c r="GK1209" s="1"/>
    </row>
    <row r="1210" spans="1:193" s="4" customFormat="1">
      <c r="A1210" s="6"/>
      <c r="B1210" s="6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94"/>
      <c r="U1210" s="2"/>
      <c r="V1210" s="164"/>
      <c r="W1210" s="148"/>
      <c r="X1210" s="164"/>
      <c r="Y1210" s="164"/>
      <c r="Z1210" s="164"/>
      <c r="AA1210" s="165"/>
      <c r="AB1210" s="195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  <c r="EA1210" s="1"/>
      <c r="EB1210" s="1"/>
      <c r="EC1210" s="1"/>
      <c r="ED1210" s="1"/>
      <c r="EE1210" s="1"/>
      <c r="EF1210" s="1"/>
      <c r="EG1210" s="1"/>
      <c r="EH1210" s="1"/>
      <c r="EI1210" s="1"/>
      <c r="EJ1210" s="1"/>
      <c r="EK1210" s="1"/>
      <c r="EL1210" s="1"/>
      <c r="EM1210" s="1"/>
      <c r="EN1210" s="1"/>
      <c r="EO1210" s="1"/>
      <c r="EP1210" s="1"/>
      <c r="EQ1210" s="1"/>
      <c r="ER1210" s="1"/>
      <c r="ES1210" s="1"/>
      <c r="ET1210" s="1"/>
      <c r="EU1210" s="1"/>
      <c r="EV1210" s="1"/>
      <c r="EW1210" s="1"/>
      <c r="EX1210" s="1"/>
      <c r="EY1210" s="1"/>
      <c r="EZ1210" s="1"/>
      <c r="FA1210" s="1"/>
      <c r="FB1210" s="1"/>
      <c r="FC1210" s="1"/>
      <c r="FD1210" s="1"/>
      <c r="FE1210" s="1"/>
      <c r="FF1210" s="1"/>
      <c r="FG1210" s="1"/>
      <c r="FH1210" s="1"/>
      <c r="FI1210" s="1"/>
      <c r="FJ1210" s="1"/>
      <c r="FK1210" s="1"/>
      <c r="FL1210" s="1"/>
      <c r="FM1210" s="1"/>
      <c r="FN1210" s="1"/>
      <c r="FO1210" s="1"/>
      <c r="FP1210" s="1"/>
      <c r="FQ1210" s="1"/>
      <c r="FR1210" s="1"/>
      <c r="FS1210" s="1"/>
      <c r="FT1210" s="1"/>
      <c r="FU1210" s="1"/>
      <c r="FV1210" s="1"/>
      <c r="FW1210" s="1"/>
      <c r="FX1210" s="1"/>
      <c r="FY1210" s="1"/>
      <c r="FZ1210" s="1"/>
      <c r="GA1210" s="1"/>
      <c r="GB1210" s="1"/>
      <c r="GC1210" s="1"/>
      <c r="GD1210" s="1"/>
      <c r="GE1210" s="1"/>
      <c r="GF1210" s="1"/>
      <c r="GG1210" s="1"/>
      <c r="GH1210" s="1"/>
      <c r="GI1210" s="1"/>
      <c r="GJ1210" s="1"/>
      <c r="GK1210" s="1"/>
    </row>
    <row r="1211" spans="1:193" s="4" customFormat="1">
      <c r="A1211" s="6"/>
      <c r="B1211" s="6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94"/>
      <c r="U1211" s="2"/>
      <c r="V1211" s="164"/>
      <c r="W1211" s="148"/>
      <c r="X1211" s="164"/>
      <c r="Y1211" s="164"/>
      <c r="Z1211" s="164"/>
      <c r="AA1211" s="165"/>
      <c r="AB1211" s="195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  <c r="EA1211" s="1"/>
      <c r="EB1211" s="1"/>
      <c r="EC1211" s="1"/>
      <c r="ED1211" s="1"/>
      <c r="EE1211" s="1"/>
      <c r="EF1211" s="1"/>
      <c r="EG1211" s="1"/>
      <c r="EH1211" s="1"/>
      <c r="EI1211" s="1"/>
      <c r="EJ1211" s="1"/>
      <c r="EK1211" s="1"/>
      <c r="EL1211" s="1"/>
      <c r="EM1211" s="1"/>
      <c r="EN1211" s="1"/>
      <c r="EO1211" s="1"/>
      <c r="EP1211" s="1"/>
      <c r="EQ1211" s="1"/>
      <c r="ER1211" s="1"/>
      <c r="ES1211" s="1"/>
      <c r="ET1211" s="1"/>
      <c r="EU1211" s="1"/>
      <c r="EV1211" s="1"/>
      <c r="EW1211" s="1"/>
      <c r="EX1211" s="1"/>
      <c r="EY1211" s="1"/>
      <c r="EZ1211" s="1"/>
      <c r="FA1211" s="1"/>
      <c r="FB1211" s="1"/>
      <c r="FC1211" s="1"/>
      <c r="FD1211" s="1"/>
      <c r="FE1211" s="1"/>
      <c r="FF1211" s="1"/>
      <c r="FG1211" s="1"/>
      <c r="FH1211" s="1"/>
      <c r="FI1211" s="1"/>
      <c r="FJ1211" s="1"/>
      <c r="FK1211" s="1"/>
      <c r="FL1211" s="1"/>
      <c r="FM1211" s="1"/>
      <c r="FN1211" s="1"/>
      <c r="FO1211" s="1"/>
      <c r="FP1211" s="1"/>
      <c r="FQ1211" s="1"/>
      <c r="FR1211" s="1"/>
      <c r="FS1211" s="1"/>
      <c r="FT1211" s="1"/>
      <c r="FU1211" s="1"/>
      <c r="FV1211" s="1"/>
      <c r="FW1211" s="1"/>
      <c r="FX1211" s="1"/>
      <c r="FY1211" s="1"/>
      <c r="FZ1211" s="1"/>
      <c r="GA1211" s="1"/>
      <c r="GB1211" s="1"/>
      <c r="GC1211" s="1"/>
      <c r="GD1211" s="1"/>
      <c r="GE1211" s="1"/>
      <c r="GF1211" s="1"/>
      <c r="GG1211" s="1"/>
      <c r="GH1211" s="1"/>
      <c r="GI1211" s="1"/>
      <c r="GJ1211" s="1"/>
      <c r="GK1211" s="1"/>
    </row>
    <row r="1212" spans="1:193" s="4" customFormat="1">
      <c r="A1212" s="6"/>
      <c r="B1212" s="6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94"/>
      <c r="U1212" s="2"/>
      <c r="V1212" s="164"/>
      <c r="W1212" s="148"/>
      <c r="X1212" s="164"/>
      <c r="Y1212" s="164"/>
      <c r="Z1212" s="164"/>
      <c r="AA1212" s="165"/>
      <c r="AB1212" s="195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  <c r="EA1212" s="1"/>
      <c r="EB1212" s="1"/>
      <c r="EC1212" s="1"/>
      <c r="ED1212" s="1"/>
      <c r="EE1212" s="1"/>
      <c r="EF1212" s="1"/>
      <c r="EG1212" s="1"/>
      <c r="EH1212" s="1"/>
      <c r="EI1212" s="1"/>
      <c r="EJ1212" s="1"/>
      <c r="EK1212" s="1"/>
      <c r="EL1212" s="1"/>
      <c r="EM1212" s="1"/>
      <c r="EN1212" s="1"/>
      <c r="EO1212" s="1"/>
      <c r="EP1212" s="1"/>
      <c r="EQ1212" s="1"/>
      <c r="ER1212" s="1"/>
      <c r="ES1212" s="1"/>
      <c r="ET1212" s="1"/>
      <c r="EU1212" s="1"/>
      <c r="EV1212" s="1"/>
      <c r="EW1212" s="1"/>
      <c r="EX1212" s="1"/>
      <c r="EY1212" s="1"/>
      <c r="EZ1212" s="1"/>
      <c r="FA1212" s="1"/>
      <c r="FB1212" s="1"/>
      <c r="FC1212" s="1"/>
      <c r="FD1212" s="1"/>
      <c r="FE1212" s="1"/>
      <c r="FF1212" s="1"/>
      <c r="FG1212" s="1"/>
      <c r="FH1212" s="1"/>
      <c r="FI1212" s="1"/>
      <c r="FJ1212" s="1"/>
      <c r="FK1212" s="1"/>
      <c r="FL1212" s="1"/>
      <c r="FM1212" s="1"/>
      <c r="FN1212" s="1"/>
      <c r="FO1212" s="1"/>
      <c r="FP1212" s="1"/>
      <c r="FQ1212" s="1"/>
      <c r="FR1212" s="1"/>
      <c r="FS1212" s="1"/>
      <c r="FT1212" s="1"/>
      <c r="FU1212" s="1"/>
      <c r="FV1212" s="1"/>
      <c r="FW1212" s="1"/>
      <c r="FX1212" s="1"/>
      <c r="FY1212" s="1"/>
      <c r="FZ1212" s="1"/>
      <c r="GA1212" s="1"/>
      <c r="GB1212" s="1"/>
      <c r="GC1212" s="1"/>
      <c r="GD1212" s="1"/>
      <c r="GE1212" s="1"/>
      <c r="GF1212" s="1"/>
      <c r="GG1212" s="1"/>
      <c r="GH1212" s="1"/>
      <c r="GI1212" s="1"/>
      <c r="GJ1212" s="1"/>
      <c r="GK1212" s="1"/>
    </row>
    <row r="1213" spans="1:193" s="4" customFormat="1">
      <c r="A1213" s="6"/>
      <c r="B1213" s="6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94"/>
      <c r="U1213" s="2"/>
      <c r="V1213" s="164"/>
      <c r="W1213" s="148"/>
      <c r="X1213" s="164"/>
      <c r="Y1213" s="164"/>
      <c r="Z1213" s="164"/>
      <c r="AA1213" s="165"/>
      <c r="AB1213" s="195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  <c r="EA1213" s="1"/>
      <c r="EB1213" s="1"/>
      <c r="EC1213" s="1"/>
      <c r="ED1213" s="1"/>
      <c r="EE1213" s="1"/>
      <c r="EF1213" s="1"/>
      <c r="EG1213" s="1"/>
      <c r="EH1213" s="1"/>
      <c r="EI1213" s="1"/>
      <c r="EJ1213" s="1"/>
      <c r="EK1213" s="1"/>
      <c r="EL1213" s="1"/>
      <c r="EM1213" s="1"/>
      <c r="EN1213" s="1"/>
      <c r="EO1213" s="1"/>
      <c r="EP1213" s="1"/>
      <c r="EQ1213" s="1"/>
      <c r="ER1213" s="1"/>
      <c r="ES1213" s="1"/>
      <c r="ET1213" s="1"/>
      <c r="EU1213" s="1"/>
      <c r="EV1213" s="1"/>
      <c r="EW1213" s="1"/>
      <c r="EX1213" s="1"/>
      <c r="EY1213" s="1"/>
      <c r="EZ1213" s="1"/>
      <c r="FA1213" s="1"/>
      <c r="FB1213" s="1"/>
      <c r="FC1213" s="1"/>
      <c r="FD1213" s="1"/>
      <c r="FE1213" s="1"/>
      <c r="FF1213" s="1"/>
      <c r="FG1213" s="1"/>
      <c r="FH1213" s="1"/>
      <c r="FI1213" s="1"/>
      <c r="FJ1213" s="1"/>
      <c r="FK1213" s="1"/>
      <c r="FL1213" s="1"/>
      <c r="FM1213" s="1"/>
      <c r="FN1213" s="1"/>
      <c r="FO1213" s="1"/>
      <c r="FP1213" s="1"/>
      <c r="FQ1213" s="1"/>
      <c r="FR1213" s="1"/>
      <c r="FS1213" s="1"/>
      <c r="FT1213" s="1"/>
      <c r="FU1213" s="1"/>
      <c r="FV1213" s="1"/>
      <c r="FW1213" s="1"/>
      <c r="FX1213" s="1"/>
      <c r="FY1213" s="1"/>
      <c r="FZ1213" s="1"/>
      <c r="GA1213" s="1"/>
      <c r="GB1213" s="1"/>
      <c r="GC1213" s="1"/>
      <c r="GD1213" s="1"/>
      <c r="GE1213" s="1"/>
      <c r="GF1213" s="1"/>
      <c r="GG1213" s="1"/>
      <c r="GH1213" s="1"/>
      <c r="GI1213" s="1"/>
      <c r="GJ1213" s="1"/>
      <c r="GK1213" s="1"/>
    </row>
    <row r="1214" spans="1:193" s="4" customFormat="1">
      <c r="A1214" s="6"/>
      <c r="B1214" s="6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94"/>
      <c r="U1214" s="2"/>
      <c r="V1214" s="164"/>
      <c r="W1214" s="148"/>
      <c r="X1214" s="164"/>
      <c r="Y1214" s="164"/>
      <c r="Z1214" s="164"/>
      <c r="AA1214" s="165"/>
      <c r="AB1214" s="195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  <c r="EA1214" s="1"/>
      <c r="EB1214" s="1"/>
      <c r="EC1214" s="1"/>
      <c r="ED1214" s="1"/>
      <c r="EE1214" s="1"/>
      <c r="EF1214" s="1"/>
      <c r="EG1214" s="1"/>
      <c r="EH1214" s="1"/>
      <c r="EI1214" s="1"/>
      <c r="EJ1214" s="1"/>
      <c r="EK1214" s="1"/>
      <c r="EL1214" s="1"/>
      <c r="EM1214" s="1"/>
      <c r="EN1214" s="1"/>
      <c r="EO1214" s="1"/>
      <c r="EP1214" s="1"/>
      <c r="EQ1214" s="1"/>
      <c r="ER1214" s="1"/>
      <c r="ES1214" s="1"/>
      <c r="ET1214" s="1"/>
      <c r="EU1214" s="1"/>
      <c r="EV1214" s="1"/>
      <c r="EW1214" s="1"/>
      <c r="EX1214" s="1"/>
      <c r="EY1214" s="1"/>
      <c r="EZ1214" s="1"/>
      <c r="FA1214" s="1"/>
      <c r="FB1214" s="1"/>
      <c r="FC1214" s="1"/>
      <c r="FD1214" s="1"/>
      <c r="FE1214" s="1"/>
      <c r="FF1214" s="1"/>
      <c r="FG1214" s="1"/>
      <c r="FH1214" s="1"/>
      <c r="FI1214" s="1"/>
      <c r="FJ1214" s="1"/>
      <c r="FK1214" s="1"/>
      <c r="FL1214" s="1"/>
      <c r="FM1214" s="1"/>
      <c r="FN1214" s="1"/>
      <c r="FO1214" s="1"/>
      <c r="FP1214" s="1"/>
      <c r="FQ1214" s="1"/>
      <c r="FR1214" s="1"/>
      <c r="FS1214" s="1"/>
      <c r="FT1214" s="1"/>
      <c r="FU1214" s="1"/>
      <c r="FV1214" s="1"/>
      <c r="FW1214" s="1"/>
      <c r="FX1214" s="1"/>
      <c r="FY1214" s="1"/>
      <c r="FZ1214" s="1"/>
      <c r="GA1214" s="1"/>
      <c r="GB1214" s="1"/>
      <c r="GC1214" s="1"/>
      <c r="GD1214" s="1"/>
      <c r="GE1214" s="1"/>
      <c r="GF1214" s="1"/>
      <c r="GG1214" s="1"/>
      <c r="GH1214" s="1"/>
      <c r="GI1214" s="1"/>
      <c r="GJ1214" s="1"/>
      <c r="GK1214" s="1"/>
    </row>
    <row r="1215" spans="1:193" s="4" customFormat="1">
      <c r="A1215" s="6"/>
      <c r="B1215" s="6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94"/>
      <c r="U1215" s="2"/>
      <c r="V1215" s="164"/>
      <c r="W1215" s="148"/>
      <c r="X1215" s="164"/>
      <c r="Y1215" s="164"/>
      <c r="Z1215" s="164"/>
      <c r="AA1215" s="165"/>
      <c r="AB1215" s="195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  <c r="EA1215" s="1"/>
      <c r="EB1215" s="1"/>
      <c r="EC1215" s="1"/>
      <c r="ED1215" s="1"/>
      <c r="EE1215" s="1"/>
      <c r="EF1215" s="1"/>
      <c r="EG1215" s="1"/>
      <c r="EH1215" s="1"/>
      <c r="EI1215" s="1"/>
      <c r="EJ1215" s="1"/>
      <c r="EK1215" s="1"/>
      <c r="EL1215" s="1"/>
      <c r="EM1215" s="1"/>
      <c r="EN1215" s="1"/>
      <c r="EO1215" s="1"/>
      <c r="EP1215" s="1"/>
      <c r="EQ1215" s="1"/>
      <c r="ER1215" s="1"/>
      <c r="ES1215" s="1"/>
      <c r="ET1215" s="1"/>
      <c r="EU1215" s="1"/>
      <c r="EV1215" s="1"/>
      <c r="EW1215" s="1"/>
      <c r="EX1215" s="1"/>
      <c r="EY1215" s="1"/>
      <c r="EZ1215" s="1"/>
      <c r="FA1215" s="1"/>
      <c r="FB1215" s="1"/>
      <c r="FC1215" s="1"/>
      <c r="FD1215" s="1"/>
      <c r="FE1215" s="1"/>
      <c r="FF1215" s="1"/>
      <c r="FG1215" s="1"/>
      <c r="FH1215" s="1"/>
      <c r="FI1215" s="1"/>
      <c r="FJ1215" s="1"/>
      <c r="FK1215" s="1"/>
      <c r="FL1215" s="1"/>
      <c r="FM1215" s="1"/>
      <c r="FN1215" s="1"/>
      <c r="FO1215" s="1"/>
      <c r="FP1215" s="1"/>
      <c r="FQ1215" s="1"/>
      <c r="FR1215" s="1"/>
      <c r="FS1215" s="1"/>
      <c r="FT1215" s="1"/>
      <c r="FU1215" s="1"/>
      <c r="FV1215" s="1"/>
      <c r="FW1215" s="1"/>
      <c r="FX1215" s="1"/>
      <c r="FY1215" s="1"/>
      <c r="FZ1215" s="1"/>
      <c r="GA1215" s="1"/>
      <c r="GB1215" s="1"/>
      <c r="GC1215" s="1"/>
      <c r="GD1215" s="1"/>
      <c r="GE1215" s="1"/>
      <c r="GF1215" s="1"/>
      <c r="GG1215" s="1"/>
      <c r="GH1215" s="1"/>
      <c r="GI1215" s="1"/>
      <c r="GJ1215" s="1"/>
      <c r="GK1215" s="1"/>
    </row>
    <row r="1216" spans="1:193" s="4" customFormat="1">
      <c r="A1216" s="6"/>
      <c r="B1216" s="6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94"/>
      <c r="U1216" s="2"/>
      <c r="V1216" s="164"/>
      <c r="W1216" s="148"/>
      <c r="X1216" s="164"/>
      <c r="Y1216" s="164"/>
      <c r="Z1216" s="164"/>
      <c r="AA1216" s="165"/>
      <c r="AB1216" s="195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  <c r="EA1216" s="1"/>
      <c r="EB1216" s="1"/>
      <c r="EC1216" s="1"/>
      <c r="ED1216" s="1"/>
      <c r="EE1216" s="1"/>
      <c r="EF1216" s="1"/>
      <c r="EG1216" s="1"/>
      <c r="EH1216" s="1"/>
      <c r="EI1216" s="1"/>
      <c r="EJ1216" s="1"/>
      <c r="EK1216" s="1"/>
      <c r="EL1216" s="1"/>
      <c r="EM1216" s="1"/>
      <c r="EN1216" s="1"/>
      <c r="EO1216" s="1"/>
      <c r="EP1216" s="1"/>
      <c r="EQ1216" s="1"/>
      <c r="ER1216" s="1"/>
      <c r="ES1216" s="1"/>
      <c r="ET1216" s="1"/>
      <c r="EU1216" s="1"/>
      <c r="EV1216" s="1"/>
      <c r="EW1216" s="1"/>
      <c r="EX1216" s="1"/>
      <c r="EY1216" s="1"/>
      <c r="EZ1216" s="1"/>
      <c r="FA1216" s="1"/>
      <c r="FB1216" s="1"/>
      <c r="FC1216" s="1"/>
      <c r="FD1216" s="1"/>
      <c r="FE1216" s="1"/>
      <c r="FF1216" s="1"/>
      <c r="FG1216" s="1"/>
      <c r="FH1216" s="1"/>
      <c r="FI1216" s="1"/>
      <c r="FJ1216" s="1"/>
      <c r="FK1216" s="1"/>
      <c r="FL1216" s="1"/>
      <c r="FM1216" s="1"/>
      <c r="FN1216" s="1"/>
      <c r="FO1216" s="1"/>
      <c r="FP1216" s="1"/>
      <c r="FQ1216" s="1"/>
      <c r="FR1216" s="1"/>
      <c r="FS1216" s="1"/>
      <c r="FT1216" s="1"/>
      <c r="FU1216" s="1"/>
      <c r="FV1216" s="1"/>
      <c r="FW1216" s="1"/>
      <c r="FX1216" s="1"/>
      <c r="FY1216" s="1"/>
      <c r="FZ1216" s="1"/>
      <c r="GA1216" s="1"/>
      <c r="GB1216" s="1"/>
      <c r="GC1216" s="1"/>
      <c r="GD1216" s="1"/>
      <c r="GE1216" s="1"/>
      <c r="GF1216" s="1"/>
      <c r="GG1216" s="1"/>
      <c r="GH1216" s="1"/>
      <c r="GI1216" s="1"/>
      <c r="GJ1216" s="1"/>
      <c r="GK1216" s="1"/>
    </row>
    <row r="1217" spans="1:193" s="4" customFormat="1">
      <c r="A1217" s="6"/>
      <c r="B1217" s="6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94"/>
      <c r="U1217" s="2"/>
      <c r="V1217" s="164"/>
      <c r="W1217" s="148"/>
      <c r="X1217" s="164"/>
      <c r="Y1217" s="164"/>
      <c r="Z1217" s="164"/>
      <c r="AA1217" s="165"/>
      <c r="AB1217" s="195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  <c r="EA1217" s="1"/>
      <c r="EB1217" s="1"/>
      <c r="EC1217" s="1"/>
      <c r="ED1217" s="1"/>
      <c r="EE1217" s="1"/>
      <c r="EF1217" s="1"/>
      <c r="EG1217" s="1"/>
      <c r="EH1217" s="1"/>
      <c r="EI1217" s="1"/>
      <c r="EJ1217" s="1"/>
      <c r="EK1217" s="1"/>
      <c r="EL1217" s="1"/>
      <c r="EM1217" s="1"/>
      <c r="EN1217" s="1"/>
      <c r="EO1217" s="1"/>
      <c r="EP1217" s="1"/>
      <c r="EQ1217" s="1"/>
      <c r="ER1217" s="1"/>
      <c r="ES1217" s="1"/>
      <c r="ET1217" s="1"/>
      <c r="EU1217" s="1"/>
      <c r="EV1217" s="1"/>
      <c r="EW1217" s="1"/>
      <c r="EX1217" s="1"/>
      <c r="EY1217" s="1"/>
      <c r="EZ1217" s="1"/>
      <c r="FA1217" s="1"/>
      <c r="FB1217" s="1"/>
      <c r="FC1217" s="1"/>
      <c r="FD1217" s="1"/>
      <c r="FE1217" s="1"/>
      <c r="FF1217" s="1"/>
      <c r="FG1217" s="1"/>
      <c r="FH1217" s="1"/>
      <c r="FI1217" s="1"/>
      <c r="FJ1217" s="1"/>
      <c r="FK1217" s="1"/>
      <c r="FL1217" s="1"/>
      <c r="FM1217" s="1"/>
      <c r="FN1217" s="1"/>
      <c r="FO1217" s="1"/>
      <c r="FP1217" s="1"/>
      <c r="FQ1217" s="1"/>
      <c r="FR1217" s="1"/>
      <c r="FS1217" s="1"/>
      <c r="FT1217" s="1"/>
      <c r="FU1217" s="1"/>
      <c r="FV1217" s="1"/>
      <c r="FW1217" s="1"/>
      <c r="FX1217" s="1"/>
      <c r="FY1217" s="1"/>
      <c r="FZ1217" s="1"/>
      <c r="GA1217" s="1"/>
      <c r="GB1217" s="1"/>
      <c r="GC1217" s="1"/>
      <c r="GD1217" s="1"/>
      <c r="GE1217" s="1"/>
      <c r="GF1217" s="1"/>
      <c r="GG1217" s="1"/>
      <c r="GH1217" s="1"/>
      <c r="GI1217" s="1"/>
      <c r="GJ1217" s="1"/>
      <c r="GK1217" s="1"/>
    </row>
    <row r="1218" spans="1:193" s="4" customFormat="1">
      <c r="A1218" s="6"/>
      <c r="B1218" s="6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94"/>
      <c r="U1218" s="2"/>
      <c r="V1218" s="164"/>
      <c r="W1218" s="148"/>
      <c r="X1218" s="164"/>
      <c r="Y1218" s="164"/>
      <c r="Z1218" s="164"/>
      <c r="AA1218" s="165"/>
      <c r="AB1218" s="195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  <c r="EA1218" s="1"/>
      <c r="EB1218" s="1"/>
      <c r="EC1218" s="1"/>
      <c r="ED1218" s="1"/>
      <c r="EE1218" s="1"/>
      <c r="EF1218" s="1"/>
      <c r="EG1218" s="1"/>
      <c r="EH1218" s="1"/>
      <c r="EI1218" s="1"/>
      <c r="EJ1218" s="1"/>
      <c r="EK1218" s="1"/>
      <c r="EL1218" s="1"/>
      <c r="EM1218" s="1"/>
      <c r="EN1218" s="1"/>
      <c r="EO1218" s="1"/>
      <c r="EP1218" s="1"/>
      <c r="EQ1218" s="1"/>
      <c r="ER1218" s="1"/>
      <c r="ES1218" s="1"/>
      <c r="ET1218" s="1"/>
      <c r="EU1218" s="1"/>
      <c r="EV1218" s="1"/>
      <c r="EW1218" s="1"/>
      <c r="EX1218" s="1"/>
      <c r="EY1218" s="1"/>
      <c r="EZ1218" s="1"/>
      <c r="FA1218" s="1"/>
      <c r="FB1218" s="1"/>
      <c r="FC1218" s="1"/>
      <c r="FD1218" s="1"/>
      <c r="FE1218" s="1"/>
      <c r="FF1218" s="1"/>
      <c r="FG1218" s="1"/>
      <c r="FH1218" s="1"/>
      <c r="FI1218" s="1"/>
      <c r="FJ1218" s="1"/>
      <c r="FK1218" s="1"/>
      <c r="FL1218" s="1"/>
      <c r="FM1218" s="1"/>
      <c r="FN1218" s="1"/>
      <c r="FO1218" s="1"/>
      <c r="FP1218" s="1"/>
      <c r="FQ1218" s="1"/>
      <c r="FR1218" s="1"/>
      <c r="FS1218" s="1"/>
      <c r="FT1218" s="1"/>
      <c r="FU1218" s="1"/>
      <c r="FV1218" s="1"/>
      <c r="FW1218" s="1"/>
      <c r="FX1218" s="1"/>
      <c r="FY1218" s="1"/>
      <c r="FZ1218" s="1"/>
      <c r="GA1218" s="1"/>
      <c r="GB1218" s="1"/>
      <c r="GC1218" s="1"/>
      <c r="GD1218" s="1"/>
      <c r="GE1218" s="1"/>
      <c r="GF1218" s="1"/>
      <c r="GG1218" s="1"/>
      <c r="GH1218" s="1"/>
      <c r="GI1218" s="1"/>
      <c r="GJ1218" s="1"/>
      <c r="GK1218" s="1"/>
    </row>
    <row r="1219" spans="1:193" s="4" customFormat="1">
      <c r="A1219" s="6"/>
      <c r="B1219" s="6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94"/>
      <c r="U1219" s="2"/>
      <c r="V1219" s="164"/>
      <c r="W1219" s="148"/>
      <c r="X1219" s="164"/>
      <c r="Y1219" s="164"/>
      <c r="Z1219" s="164"/>
      <c r="AA1219" s="165"/>
      <c r="AB1219" s="195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  <c r="EA1219" s="1"/>
      <c r="EB1219" s="1"/>
      <c r="EC1219" s="1"/>
      <c r="ED1219" s="1"/>
      <c r="EE1219" s="1"/>
      <c r="EF1219" s="1"/>
      <c r="EG1219" s="1"/>
      <c r="EH1219" s="1"/>
      <c r="EI1219" s="1"/>
      <c r="EJ1219" s="1"/>
      <c r="EK1219" s="1"/>
      <c r="EL1219" s="1"/>
      <c r="EM1219" s="1"/>
      <c r="EN1219" s="1"/>
      <c r="EO1219" s="1"/>
      <c r="EP1219" s="1"/>
      <c r="EQ1219" s="1"/>
      <c r="ER1219" s="1"/>
      <c r="ES1219" s="1"/>
      <c r="ET1219" s="1"/>
      <c r="EU1219" s="1"/>
      <c r="EV1219" s="1"/>
      <c r="EW1219" s="1"/>
      <c r="EX1219" s="1"/>
      <c r="EY1219" s="1"/>
      <c r="EZ1219" s="1"/>
      <c r="FA1219" s="1"/>
      <c r="FB1219" s="1"/>
      <c r="FC1219" s="1"/>
      <c r="FD1219" s="1"/>
      <c r="FE1219" s="1"/>
      <c r="FF1219" s="1"/>
      <c r="FG1219" s="1"/>
      <c r="FH1219" s="1"/>
      <c r="FI1219" s="1"/>
      <c r="FJ1219" s="1"/>
      <c r="FK1219" s="1"/>
      <c r="FL1219" s="1"/>
      <c r="FM1219" s="1"/>
      <c r="FN1219" s="1"/>
      <c r="FO1219" s="1"/>
      <c r="FP1219" s="1"/>
      <c r="FQ1219" s="1"/>
      <c r="FR1219" s="1"/>
      <c r="FS1219" s="1"/>
      <c r="FT1219" s="1"/>
      <c r="FU1219" s="1"/>
      <c r="FV1219" s="1"/>
      <c r="FW1219" s="1"/>
      <c r="FX1219" s="1"/>
      <c r="FY1219" s="1"/>
      <c r="FZ1219" s="1"/>
      <c r="GA1219" s="1"/>
      <c r="GB1219" s="1"/>
      <c r="GC1219" s="1"/>
      <c r="GD1219" s="1"/>
      <c r="GE1219" s="1"/>
      <c r="GF1219" s="1"/>
      <c r="GG1219" s="1"/>
      <c r="GH1219" s="1"/>
      <c r="GI1219" s="1"/>
      <c r="GJ1219" s="1"/>
      <c r="GK1219" s="1"/>
    </row>
    <row r="1220" spans="1:193" s="4" customFormat="1">
      <c r="A1220" s="6"/>
      <c r="B1220" s="6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94"/>
      <c r="U1220" s="2"/>
      <c r="V1220" s="164"/>
      <c r="W1220" s="148"/>
      <c r="X1220" s="164"/>
      <c r="Y1220" s="164"/>
      <c r="Z1220" s="164"/>
      <c r="AA1220" s="165"/>
      <c r="AB1220" s="195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  <c r="EA1220" s="1"/>
      <c r="EB1220" s="1"/>
      <c r="EC1220" s="1"/>
      <c r="ED1220" s="1"/>
      <c r="EE1220" s="1"/>
      <c r="EF1220" s="1"/>
      <c r="EG1220" s="1"/>
      <c r="EH1220" s="1"/>
      <c r="EI1220" s="1"/>
      <c r="EJ1220" s="1"/>
      <c r="EK1220" s="1"/>
      <c r="EL1220" s="1"/>
      <c r="EM1220" s="1"/>
      <c r="EN1220" s="1"/>
      <c r="EO1220" s="1"/>
      <c r="EP1220" s="1"/>
      <c r="EQ1220" s="1"/>
      <c r="ER1220" s="1"/>
      <c r="ES1220" s="1"/>
      <c r="ET1220" s="1"/>
      <c r="EU1220" s="1"/>
      <c r="EV1220" s="1"/>
      <c r="EW1220" s="1"/>
      <c r="EX1220" s="1"/>
      <c r="EY1220" s="1"/>
      <c r="EZ1220" s="1"/>
      <c r="FA1220" s="1"/>
      <c r="FB1220" s="1"/>
      <c r="FC1220" s="1"/>
      <c r="FD1220" s="1"/>
      <c r="FE1220" s="1"/>
      <c r="FF1220" s="1"/>
      <c r="FG1220" s="1"/>
      <c r="FH1220" s="1"/>
      <c r="FI1220" s="1"/>
      <c r="FJ1220" s="1"/>
      <c r="FK1220" s="1"/>
      <c r="FL1220" s="1"/>
      <c r="FM1220" s="1"/>
      <c r="FN1220" s="1"/>
      <c r="FO1220" s="1"/>
      <c r="FP1220" s="1"/>
      <c r="FQ1220" s="1"/>
      <c r="FR1220" s="1"/>
      <c r="FS1220" s="1"/>
      <c r="FT1220" s="1"/>
      <c r="FU1220" s="1"/>
      <c r="FV1220" s="1"/>
      <c r="FW1220" s="1"/>
      <c r="FX1220" s="1"/>
      <c r="FY1220" s="1"/>
      <c r="FZ1220" s="1"/>
      <c r="GA1220" s="1"/>
      <c r="GB1220" s="1"/>
      <c r="GC1220" s="1"/>
      <c r="GD1220" s="1"/>
      <c r="GE1220" s="1"/>
      <c r="GF1220" s="1"/>
      <c r="GG1220" s="1"/>
      <c r="GH1220" s="1"/>
      <c r="GI1220" s="1"/>
      <c r="GJ1220" s="1"/>
      <c r="GK1220" s="1"/>
    </row>
    <row r="1221" spans="1:193" s="4" customFormat="1">
      <c r="A1221" s="6"/>
      <c r="B1221" s="6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94"/>
      <c r="U1221" s="2"/>
      <c r="V1221" s="164"/>
      <c r="W1221" s="148"/>
      <c r="X1221" s="164"/>
      <c r="Y1221" s="164"/>
      <c r="Z1221" s="164"/>
      <c r="AA1221" s="165"/>
      <c r="AB1221" s="195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  <c r="EA1221" s="1"/>
      <c r="EB1221" s="1"/>
      <c r="EC1221" s="1"/>
      <c r="ED1221" s="1"/>
      <c r="EE1221" s="1"/>
      <c r="EF1221" s="1"/>
      <c r="EG1221" s="1"/>
      <c r="EH1221" s="1"/>
      <c r="EI1221" s="1"/>
      <c r="EJ1221" s="1"/>
      <c r="EK1221" s="1"/>
      <c r="EL1221" s="1"/>
      <c r="EM1221" s="1"/>
      <c r="EN1221" s="1"/>
      <c r="EO1221" s="1"/>
      <c r="EP1221" s="1"/>
      <c r="EQ1221" s="1"/>
      <c r="ER1221" s="1"/>
      <c r="ES1221" s="1"/>
      <c r="ET1221" s="1"/>
      <c r="EU1221" s="1"/>
      <c r="EV1221" s="1"/>
      <c r="EW1221" s="1"/>
      <c r="EX1221" s="1"/>
      <c r="EY1221" s="1"/>
      <c r="EZ1221" s="1"/>
      <c r="FA1221" s="1"/>
      <c r="FB1221" s="1"/>
      <c r="FC1221" s="1"/>
      <c r="FD1221" s="1"/>
      <c r="FE1221" s="1"/>
      <c r="FF1221" s="1"/>
      <c r="FG1221" s="1"/>
      <c r="FH1221" s="1"/>
      <c r="FI1221" s="1"/>
      <c r="FJ1221" s="1"/>
      <c r="FK1221" s="1"/>
      <c r="FL1221" s="1"/>
      <c r="FM1221" s="1"/>
      <c r="FN1221" s="1"/>
      <c r="FO1221" s="1"/>
      <c r="FP1221" s="1"/>
      <c r="FQ1221" s="1"/>
      <c r="FR1221" s="1"/>
      <c r="FS1221" s="1"/>
      <c r="FT1221" s="1"/>
      <c r="FU1221" s="1"/>
      <c r="FV1221" s="1"/>
      <c r="FW1221" s="1"/>
      <c r="FX1221" s="1"/>
      <c r="FY1221" s="1"/>
      <c r="FZ1221" s="1"/>
      <c r="GA1221" s="1"/>
      <c r="GB1221" s="1"/>
      <c r="GC1221" s="1"/>
      <c r="GD1221" s="1"/>
      <c r="GE1221" s="1"/>
      <c r="GF1221" s="1"/>
      <c r="GG1221" s="1"/>
      <c r="GH1221" s="1"/>
      <c r="GI1221" s="1"/>
      <c r="GJ1221" s="1"/>
      <c r="GK1221" s="1"/>
    </row>
    <row r="1222" spans="1:193" s="4" customFormat="1">
      <c r="A1222" s="6"/>
      <c r="B1222" s="6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94"/>
      <c r="U1222" s="2"/>
      <c r="V1222" s="164"/>
      <c r="W1222" s="148"/>
      <c r="X1222" s="164"/>
      <c r="Y1222" s="164"/>
      <c r="Z1222" s="164"/>
      <c r="AA1222" s="165"/>
      <c r="AB1222" s="195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  <c r="EA1222" s="1"/>
      <c r="EB1222" s="1"/>
      <c r="EC1222" s="1"/>
      <c r="ED1222" s="1"/>
      <c r="EE1222" s="1"/>
      <c r="EF1222" s="1"/>
      <c r="EG1222" s="1"/>
      <c r="EH1222" s="1"/>
      <c r="EI1222" s="1"/>
      <c r="EJ1222" s="1"/>
      <c r="EK1222" s="1"/>
      <c r="EL1222" s="1"/>
      <c r="EM1222" s="1"/>
      <c r="EN1222" s="1"/>
      <c r="EO1222" s="1"/>
      <c r="EP1222" s="1"/>
      <c r="EQ1222" s="1"/>
      <c r="ER1222" s="1"/>
      <c r="ES1222" s="1"/>
      <c r="ET1222" s="1"/>
      <c r="EU1222" s="1"/>
      <c r="EV1222" s="1"/>
      <c r="EW1222" s="1"/>
      <c r="EX1222" s="1"/>
      <c r="EY1222" s="1"/>
      <c r="EZ1222" s="1"/>
      <c r="FA1222" s="1"/>
      <c r="FB1222" s="1"/>
      <c r="FC1222" s="1"/>
      <c r="FD1222" s="1"/>
      <c r="FE1222" s="1"/>
      <c r="FF1222" s="1"/>
      <c r="FG1222" s="1"/>
      <c r="FH1222" s="1"/>
      <c r="FI1222" s="1"/>
      <c r="FJ1222" s="1"/>
      <c r="FK1222" s="1"/>
      <c r="FL1222" s="1"/>
      <c r="FM1222" s="1"/>
      <c r="FN1222" s="1"/>
      <c r="FO1222" s="1"/>
      <c r="FP1222" s="1"/>
      <c r="FQ1222" s="1"/>
      <c r="FR1222" s="1"/>
      <c r="FS1222" s="1"/>
      <c r="FT1222" s="1"/>
      <c r="FU1222" s="1"/>
      <c r="FV1222" s="1"/>
      <c r="FW1222" s="1"/>
      <c r="FX1222" s="1"/>
      <c r="FY1222" s="1"/>
      <c r="FZ1222" s="1"/>
      <c r="GA1222" s="1"/>
      <c r="GB1222" s="1"/>
      <c r="GC1222" s="1"/>
      <c r="GD1222" s="1"/>
      <c r="GE1222" s="1"/>
      <c r="GF1222" s="1"/>
      <c r="GG1222" s="1"/>
      <c r="GH1222" s="1"/>
      <c r="GI1222" s="1"/>
      <c r="GJ1222" s="1"/>
      <c r="GK1222" s="1"/>
    </row>
    <row r="1223" spans="1:193" s="4" customFormat="1">
      <c r="A1223" s="6"/>
      <c r="B1223" s="6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94"/>
      <c r="U1223" s="2"/>
      <c r="V1223" s="164"/>
      <c r="W1223" s="148"/>
      <c r="X1223" s="164"/>
      <c r="Y1223" s="164"/>
      <c r="Z1223" s="164"/>
      <c r="AA1223" s="165"/>
      <c r="AB1223" s="195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  <c r="EA1223" s="1"/>
      <c r="EB1223" s="1"/>
      <c r="EC1223" s="1"/>
      <c r="ED1223" s="1"/>
      <c r="EE1223" s="1"/>
      <c r="EF1223" s="1"/>
      <c r="EG1223" s="1"/>
      <c r="EH1223" s="1"/>
      <c r="EI1223" s="1"/>
      <c r="EJ1223" s="1"/>
      <c r="EK1223" s="1"/>
      <c r="EL1223" s="1"/>
      <c r="EM1223" s="1"/>
      <c r="EN1223" s="1"/>
      <c r="EO1223" s="1"/>
      <c r="EP1223" s="1"/>
      <c r="EQ1223" s="1"/>
      <c r="ER1223" s="1"/>
      <c r="ES1223" s="1"/>
      <c r="ET1223" s="1"/>
      <c r="EU1223" s="1"/>
      <c r="EV1223" s="1"/>
      <c r="EW1223" s="1"/>
      <c r="EX1223" s="1"/>
      <c r="EY1223" s="1"/>
      <c r="EZ1223" s="1"/>
      <c r="FA1223" s="1"/>
      <c r="FB1223" s="1"/>
      <c r="FC1223" s="1"/>
      <c r="FD1223" s="1"/>
      <c r="FE1223" s="1"/>
      <c r="FF1223" s="1"/>
      <c r="FG1223" s="1"/>
      <c r="FH1223" s="1"/>
      <c r="FI1223" s="1"/>
      <c r="FJ1223" s="1"/>
      <c r="FK1223" s="1"/>
      <c r="FL1223" s="1"/>
      <c r="FM1223" s="1"/>
      <c r="FN1223" s="1"/>
      <c r="FO1223" s="1"/>
      <c r="FP1223" s="1"/>
      <c r="FQ1223" s="1"/>
      <c r="FR1223" s="1"/>
      <c r="FS1223" s="1"/>
      <c r="FT1223" s="1"/>
      <c r="FU1223" s="1"/>
      <c r="FV1223" s="1"/>
      <c r="FW1223" s="1"/>
      <c r="FX1223" s="1"/>
      <c r="FY1223" s="1"/>
      <c r="FZ1223" s="1"/>
      <c r="GA1223" s="1"/>
      <c r="GB1223" s="1"/>
      <c r="GC1223" s="1"/>
      <c r="GD1223" s="1"/>
      <c r="GE1223" s="1"/>
      <c r="GF1223" s="1"/>
      <c r="GG1223" s="1"/>
      <c r="GH1223" s="1"/>
      <c r="GI1223" s="1"/>
      <c r="GJ1223" s="1"/>
      <c r="GK1223" s="1"/>
    </row>
    <row r="1224" spans="1:193" s="4" customFormat="1">
      <c r="A1224" s="6"/>
      <c r="B1224" s="6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94"/>
      <c r="U1224" s="2"/>
      <c r="V1224" s="164"/>
      <c r="W1224" s="148"/>
      <c r="X1224" s="164"/>
      <c r="Y1224" s="164"/>
      <c r="Z1224" s="164"/>
      <c r="AA1224" s="165"/>
      <c r="AB1224" s="195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  <c r="EA1224" s="1"/>
      <c r="EB1224" s="1"/>
      <c r="EC1224" s="1"/>
      <c r="ED1224" s="1"/>
      <c r="EE1224" s="1"/>
      <c r="EF1224" s="1"/>
      <c r="EG1224" s="1"/>
      <c r="EH1224" s="1"/>
      <c r="EI1224" s="1"/>
      <c r="EJ1224" s="1"/>
      <c r="EK1224" s="1"/>
      <c r="EL1224" s="1"/>
      <c r="EM1224" s="1"/>
      <c r="EN1224" s="1"/>
      <c r="EO1224" s="1"/>
      <c r="EP1224" s="1"/>
      <c r="EQ1224" s="1"/>
      <c r="ER1224" s="1"/>
      <c r="ES1224" s="1"/>
      <c r="ET1224" s="1"/>
      <c r="EU1224" s="1"/>
      <c r="EV1224" s="1"/>
      <c r="EW1224" s="1"/>
      <c r="EX1224" s="1"/>
      <c r="EY1224" s="1"/>
      <c r="EZ1224" s="1"/>
      <c r="FA1224" s="1"/>
      <c r="FB1224" s="1"/>
      <c r="FC1224" s="1"/>
      <c r="FD1224" s="1"/>
      <c r="FE1224" s="1"/>
      <c r="FF1224" s="1"/>
      <c r="FG1224" s="1"/>
      <c r="FH1224" s="1"/>
      <c r="FI1224" s="1"/>
      <c r="FJ1224" s="1"/>
      <c r="FK1224" s="1"/>
      <c r="FL1224" s="1"/>
      <c r="FM1224" s="1"/>
      <c r="FN1224" s="1"/>
      <c r="FO1224" s="1"/>
      <c r="FP1224" s="1"/>
      <c r="FQ1224" s="1"/>
      <c r="FR1224" s="1"/>
      <c r="FS1224" s="1"/>
      <c r="FT1224" s="1"/>
      <c r="FU1224" s="1"/>
      <c r="FV1224" s="1"/>
      <c r="FW1224" s="1"/>
      <c r="FX1224" s="1"/>
      <c r="FY1224" s="1"/>
      <c r="FZ1224" s="1"/>
      <c r="GA1224" s="1"/>
      <c r="GB1224" s="1"/>
      <c r="GC1224" s="1"/>
      <c r="GD1224" s="1"/>
      <c r="GE1224" s="1"/>
      <c r="GF1224" s="1"/>
      <c r="GG1224" s="1"/>
      <c r="GH1224" s="1"/>
      <c r="GI1224" s="1"/>
      <c r="GJ1224" s="1"/>
      <c r="GK1224" s="1"/>
    </row>
    <row r="1225" spans="1:193" s="4" customFormat="1">
      <c r="A1225" s="6"/>
      <c r="B1225" s="6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94"/>
      <c r="U1225" s="2"/>
      <c r="V1225" s="164"/>
      <c r="W1225" s="148"/>
      <c r="X1225" s="164"/>
      <c r="Y1225" s="164"/>
      <c r="Z1225" s="164"/>
      <c r="AA1225" s="165"/>
      <c r="AB1225" s="195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  <c r="EA1225" s="1"/>
      <c r="EB1225" s="1"/>
      <c r="EC1225" s="1"/>
      <c r="ED1225" s="1"/>
      <c r="EE1225" s="1"/>
      <c r="EF1225" s="1"/>
      <c r="EG1225" s="1"/>
      <c r="EH1225" s="1"/>
      <c r="EI1225" s="1"/>
      <c r="EJ1225" s="1"/>
      <c r="EK1225" s="1"/>
      <c r="EL1225" s="1"/>
      <c r="EM1225" s="1"/>
      <c r="EN1225" s="1"/>
      <c r="EO1225" s="1"/>
      <c r="EP1225" s="1"/>
      <c r="EQ1225" s="1"/>
      <c r="ER1225" s="1"/>
      <c r="ES1225" s="1"/>
      <c r="ET1225" s="1"/>
      <c r="EU1225" s="1"/>
      <c r="EV1225" s="1"/>
      <c r="EW1225" s="1"/>
      <c r="EX1225" s="1"/>
      <c r="EY1225" s="1"/>
      <c r="EZ1225" s="1"/>
      <c r="FA1225" s="1"/>
      <c r="FB1225" s="1"/>
      <c r="FC1225" s="1"/>
      <c r="FD1225" s="1"/>
      <c r="FE1225" s="1"/>
      <c r="FF1225" s="1"/>
      <c r="FG1225" s="1"/>
      <c r="FH1225" s="1"/>
      <c r="FI1225" s="1"/>
      <c r="FJ1225" s="1"/>
      <c r="FK1225" s="1"/>
      <c r="FL1225" s="1"/>
      <c r="FM1225" s="1"/>
      <c r="FN1225" s="1"/>
      <c r="FO1225" s="1"/>
      <c r="FP1225" s="1"/>
      <c r="FQ1225" s="1"/>
      <c r="FR1225" s="1"/>
      <c r="FS1225" s="1"/>
      <c r="FT1225" s="1"/>
      <c r="FU1225" s="1"/>
      <c r="FV1225" s="1"/>
      <c r="FW1225" s="1"/>
      <c r="FX1225" s="1"/>
      <c r="FY1225" s="1"/>
      <c r="FZ1225" s="1"/>
      <c r="GA1225" s="1"/>
      <c r="GB1225" s="1"/>
      <c r="GC1225" s="1"/>
      <c r="GD1225" s="1"/>
      <c r="GE1225" s="1"/>
      <c r="GF1225" s="1"/>
      <c r="GG1225" s="1"/>
      <c r="GH1225" s="1"/>
      <c r="GI1225" s="1"/>
      <c r="GJ1225" s="1"/>
      <c r="GK1225" s="1"/>
    </row>
    <row r="1226" spans="1:193" s="4" customFormat="1">
      <c r="A1226" s="6"/>
      <c r="B1226" s="6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94"/>
      <c r="U1226" s="2"/>
      <c r="V1226" s="164"/>
      <c r="W1226" s="148"/>
      <c r="X1226" s="164"/>
      <c r="Y1226" s="164"/>
      <c r="Z1226" s="164"/>
      <c r="AA1226" s="165"/>
      <c r="AB1226" s="195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  <c r="EA1226" s="1"/>
      <c r="EB1226" s="1"/>
      <c r="EC1226" s="1"/>
      <c r="ED1226" s="1"/>
      <c r="EE1226" s="1"/>
      <c r="EF1226" s="1"/>
      <c r="EG1226" s="1"/>
      <c r="EH1226" s="1"/>
      <c r="EI1226" s="1"/>
      <c r="EJ1226" s="1"/>
      <c r="EK1226" s="1"/>
      <c r="EL1226" s="1"/>
      <c r="EM1226" s="1"/>
      <c r="EN1226" s="1"/>
      <c r="EO1226" s="1"/>
      <c r="EP1226" s="1"/>
      <c r="EQ1226" s="1"/>
      <c r="ER1226" s="1"/>
      <c r="ES1226" s="1"/>
      <c r="ET1226" s="1"/>
      <c r="EU1226" s="1"/>
      <c r="EV1226" s="1"/>
      <c r="EW1226" s="1"/>
      <c r="EX1226" s="1"/>
      <c r="EY1226" s="1"/>
      <c r="EZ1226" s="1"/>
      <c r="FA1226" s="1"/>
      <c r="FB1226" s="1"/>
      <c r="FC1226" s="1"/>
      <c r="FD1226" s="1"/>
      <c r="FE1226" s="1"/>
      <c r="FF1226" s="1"/>
      <c r="FG1226" s="1"/>
      <c r="FH1226" s="1"/>
      <c r="FI1226" s="1"/>
      <c r="FJ1226" s="1"/>
      <c r="FK1226" s="1"/>
      <c r="FL1226" s="1"/>
      <c r="FM1226" s="1"/>
      <c r="FN1226" s="1"/>
      <c r="FO1226" s="1"/>
      <c r="FP1226" s="1"/>
      <c r="FQ1226" s="1"/>
      <c r="FR1226" s="1"/>
      <c r="FS1226" s="1"/>
      <c r="FT1226" s="1"/>
      <c r="FU1226" s="1"/>
      <c r="FV1226" s="1"/>
      <c r="FW1226" s="1"/>
      <c r="FX1226" s="1"/>
      <c r="FY1226" s="1"/>
      <c r="FZ1226" s="1"/>
      <c r="GA1226" s="1"/>
      <c r="GB1226" s="1"/>
      <c r="GC1226" s="1"/>
      <c r="GD1226" s="1"/>
      <c r="GE1226" s="1"/>
      <c r="GF1226" s="1"/>
      <c r="GG1226" s="1"/>
      <c r="GH1226" s="1"/>
      <c r="GI1226" s="1"/>
      <c r="GJ1226" s="1"/>
      <c r="GK1226" s="1"/>
    </row>
    <row r="1227" spans="1:193" s="4" customFormat="1">
      <c r="A1227" s="6"/>
      <c r="B1227" s="6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94"/>
      <c r="U1227" s="2"/>
      <c r="V1227" s="164"/>
      <c r="W1227" s="148"/>
      <c r="X1227" s="164"/>
      <c r="Y1227" s="164"/>
      <c r="Z1227" s="164"/>
      <c r="AA1227" s="165"/>
      <c r="AB1227" s="195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  <c r="EA1227" s="1"/>
      <c r="EB1227" s="1"/>
      <c r="EC1227" s="1"/>
      <c r="ED1227" s="1"/>
      <c r="EE1227" s="1"/>
      <c r="EF1227" s="1"/>
      <c r="EG1227" s="1"/>
      <c r="EH1227" s="1"/>
      <c r="EI1227" s="1"/>
      <c r="EJ1227" s="1"/>
      <c r="EK1227" s="1"/>
      <c r="EL1227" s="1"/>
      <c r="EM1227" s="1"/>
      <c r="EN1227" s="1"/>
      <c r="EO1227" s="1"/>
      <c r="EP1227" s="1"/>
      <c r="EQ1227" s="1"/>
      <c r="ER1227" s="1"/>
      <c r="ES1227" s="1"/>
      <c r="ET1227" s="1"/>
      <c r="EU1227" s="1"/>
      <c r="EV1227" s="1"/>
      <c r="EW1227" s="1"/>
      <c r="EX1227" s="1"/>
      <c r="EY1227" s="1"/>
      <c r="EZ1227" s="1"/>
      <c r="FA1227" s="1"/>
      <c r="FB1227" s="1"/>
      <c r="FC1227" s="1"/>
      <c r="FD1227" s="1"/>
      <c r="FE1227" s="1"/>
      <c r="FF1227" s="1"/>
      <c r="FG1227" s="1"/>
      <c r="FH1227" s="1"/>
      <c r="FI1227" s="1"/>
      <c r="FJ1227" s="1"/>
      <c r="FK1227" s="1"/>
      <c r="FL1227" s="1"/>
      <c r="FM1227" s="1"/>
      <c r="FN1227" s="1"/>
      <c r="FO1227" s="1"/>
      <c r="FP1227" s="1"/>
      <c r="FQ1227" s="1"/>
      <c r="FR1227" s="1"/>
      <c r="FS1227" s="1"/>
      <c r="FT1227" s="1"/>
      <c r="FU1227" s="1"/>
      <c r="FV1227" s="1"/>
      <c r="FW1227" s="1"/>
      <c r="FX1227" s="1"/>
      <c r="FY1227" s="1"/>
      <c r="FZ1227" s="1"/>
      <c r="GA1227" s="1"/>
      <c r="GB1227" s="1"/>
      <c r="GC1227" s="1"/>
      <c r="GD1227" s="1"/>
      <c r="GE1227" s="1"/>
      <c r="GF1227" s="1"/>
      <c r="GG1227" s="1"/>
      <c r="GH1227" s="1"/>
      <c r="GI1227" s="1"/>
      <c r="GJ1227" s="1"/>
      <c r="GK1227" s="1"/>
    </row>
    <row r="1228" spans="1:193" s="4" customFormat="1">
      <c r="A1228" s="6"/>
      <c r="B1228" s="6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94"/>
      <c r="U1228" s="2"/>
      <c r="V1228" s="164"/>
      <c r="W1228" s="148"/>
      <c r="X1228" s="164"/>
      <c r="Y1228" s="164"/>
      <c r="Z1228" s="164"/>
      <c r="AA1228" s="165"/>
      <c r="AB1228" s="195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  <c r="EA1228" s="1"/>
      <c r="EB1228" s="1"/>
      <c r="EC1228" s="1"/>
      <c r="ED1228" s="1"/>
      <c r="EE1228" s="1"/>
      <c r="EF1228" s="1"/>
      <c r="EG1228" s="1"/>
      <c r="EH1228" s="1"/>
      <c r="EI1228" s="1"/>
      <c r="EJ1228" s="1"/>
      <c r="EK1228" s="1"/>
      <c r="EL1228" s="1"/>
      <c r="EM1228" s="1"/>
      <c r="EN1228" s="1"/>
      <c r="EO1228" s="1"/>
      <c r="EP1228" s="1"/>
      <c r="EQ1228" s="1"/>
      <c r="ER1228" s="1"/>
      <c r="ES1228" s="1"/>
      <c r="ET1228" s="1"/>
      <c r="EU1228" s="1"/>
      <c r="EV1228" s="1"/>
      <c r="EW1228" s="1"/>
      <c r="EX1228" s="1"/>
      <c r="EY1228" s="1"/>
      <c r="EZ1228" s="1"/>
      <c r="FA1228" s="1"/>
      <c r="FB1228" s="1"/>
      <c r="FC1228" s="1"/>
      <c r="FD1228" s="1"/>
      <c r="FE1228" s="1"/>
      <c r="FF1228" s="1"/>
      <c r="FG1228" s="1"/>
      <c r="FH1228" s="1"/>
      <c r="FI1228" s="1"/>
      <c r="FJ1228" s="1"/>
      <c r="FK1228" s="1"/>
      <c r="FL1228" s="1"/>
      <c r="FM1228" s="1"/>
      <c r="FN1228" s="1"/>
      <c r="FO1228" s="1"/>
      <c r="FP1228" s="1"/>
      <c r="FQ1228" s="1"/>
      <c r="FR1228" s="1"/>
      <c r="FS1228" s="1"/>
      <c r="FT1228" s="1"/>
      <c r="FU1228" s="1"/>
      <c r="FV1228" s="1"/>
      <c r="FW1228" s="1"/>
      <c r="FX1228" s="1"/>
      <c r="FY1228" s="1"/>
      <c r="FZ1228" s="1"/>
      <c r="GA1228" s="1"/>
      <c r="GB1228" s="1"/>
      <c r="GC1228" s="1"/>
      <c r="GD1228" s="1"/>
      <c r="GE1228" s="1"/>
      <c r="GF1228" s="1"/>
      <c r="GG1228" s="1"/>
      <c r="GH1228" s="1"/>
      <c r="GI1228" s="1"/>
      <c r="GJ1228" s="1"/>
      <c r="GK1228" s="1"/>
    </row>
    <row r="1229" spans="1:193" s="4" customFormat="1">
      <c r="A1229" s="6"/>
      <c r="B1229" s="6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94"/>
      <c r="U1229" s="2"/>
      <c r="V1229" s="164"/>
      <c r="W1229" s="148"/>
      <c r="X1229" s="164"/>
      <c r="Y1229" s="164"/>
      <c r="Z1229" s="164"/>
      <c r="AA1229" s="165"/>
      <c r="AB1229" s="195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  <c r="EA1229" s="1"/>
      <c r="EB1229" s="1"/>
      <c r="EC1229" s="1"/>
      <c r="ED1229" s="1"/>
      <c r="EE1229" s="1"/>
      <c r="EF1229" s="1"/>
      <c r="EG1229" s="1"/>
      <c r="EH1229" s="1"/>
      <c r="EI1229" s="1"/>
      <c r="EJ1229" s="1"/>
      <c r="EK1229" s="1"/>
      <c r="EL1229" s="1"/>
      <c r="EM1229" s="1"/>
      <c r="EN1229" s="1"/>
      <c r="EO1229" s="1"/>
      <c r="EP1229" s="1"/>
      <c r="EQ1229" s="1"/>
      <c r="ER1229" s="1"/>
      <c r="ES1229" s="1"/>
      <c r="ET1229" s="1"/>
      <c r="EU1229" s="1"/>
      <c r="EV1229" s="1"/>
      <c r="EW1229" s="1"/>
      <c r="EX1229" s="1"/>
      <c r="EY1229" s="1"/>
      <c r="EZ1229" s="1"/>
      <c r="FA1229" s="1"/>
      <c r="FB1229" s="1"/>
      <c r="FC1229" s="1"/>
      <c r="FD1229" s="1"/>
      <c r="FE1229" s="1"/>
      <c r="FF1229" s="1"/>
      <c r="FG1229" s="1"/>
      <c r="FH1229" s="1"/>
      <c r="FI1229" s="1"/>
      <c r="FJ1229" s="1"/>
      <c r="FK1229" s="1"/>
      <c r="FL1229" s="1"/>
      <c r="FM1229" s="1"/>
      <c r="FN1229" s="1"/>
      <c r="FO1229" s="1"/>
      <c r="FP1229" s="1"/>
      <c r="FQ1229" s="1"/>
      <c r="FR1229" s="1"/>
      <c r="FS1229" s="1"/>
      <c r="FT1229" s="1"/>
      <c r="FU1229" s="1"/>
      <c r="FV1229" s="1"/>
      <c r="FW1229" s="1"/>
      <c r="FX1229" s="1"/>
      <c r="FY1229" s="1"/>
      <c r="FZ1229" s="1"/>
      <c r="GA1229" s="1"/>
      <c r="GB1229" s="1"/>
      <c r="GC1229" s="1"/>
      <c r="GD1229" s="1"/>
      <c r="GE1229" s="1"/>
      <c r="GF1229" s="1"/>
      <c r="GG1229" s="1"/>
      <c r="GH1229" s="1"/>
      <c r="GI1229" s="1"/>
      <c r="GJ1229" s="1"/>
      <c r="GK1229" s="1"/>
    </row>
    <row r="1230" spans="1:193" s="4" customFormat="1">
      <c r="A1230" s="6"/>
      <c r="B1230" s="6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94"/>
      <c r="U1230" s="2"/>
      <c r="V1230" s="164"/>
      <c r="W1230" s="148"/>
      <c r="X1230" s="164"/>
      <c r="Y1230" s="164"/>
      <c r="Z1230" s="164"/>
      <c r="AA1230" s="165"/>
      <c r="AB1230" s="195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  <c r="EA1230" s="1"/>
      <c r="EB1230" s="1"/>
      <c r="EC1230" s="1"/>
      <c r="ED1230" s="1"/>
      <c r="EE1230" s="1"/>
      <c r="EF1230" s="1"/>
      <c r="EG1230" s="1"/>
      <c r="EH1230" s="1"/>
      <c r="EI1230" s="1"/>
      <c r="EJ1230" s="1"/>
      <c r="EK1230" s="1"/>
      <c r="EL1230" s="1"/>
      <c r="EM1230" s="1"/>
      <c r="EN1230" s="1"/>
      <c r="EO1230" s="1"/>
      <c r="EP1230" s="1"/>
      <c r="EQ1230" s="1"/>
      <c r="ER1230" s="1"/>
      <c r="ES1230" s="1"/>
      <c r="ET1230" s="1"/>
      <c r="EU1230" s="1"/>
      <c r="EV1230" s="1"/>
      <c r="EW1230" s="1"/>
      <c r="EX1230" s="1"/>
      <c r="EY1230" s="1"/>
      <c r="EZ1230" s="1"/>
      <c r="FA1230" s="1"/>
      <c r="FB1230" s="1"/>
      <c r="FC1230" s="1"/>
      <c r="FD1230" s="1"/>
      <c r="FE1230" s="1"/>
      <c r="FF1230" s="1"/>
      <c r="FG1230" s="1"/>
      <c r="FH1230" s="1"/>
      <c r="FI1230" s="1"/>
      <c r="FJ1230" s="1"/>
      <c r="FK1230" s="1"/>
      <c r="FL1230" s="1"/>
      <c r="FM1230" s="1"/>
      <c r="FN1230" s="1"/>
      <c r="FO1230" s="1"/>
      <c r="FP1230" s="1"/>
      <c r="FQ1230" s="1"/>
      <c r="FR1230" s="1"/>
      <c r="FS1230" s="1"/>
      <c r="FT1230" s="1"/>
      <c r="FU1230" s="1"/>
      <c r="FV1230" s="1"/>
      <c r="FW1230" s="1"/>
      <c r="FX1230" s="1"/>
      <c r="FY1230" s="1"/>
      <c r="FZ1230" s="1"/>
      <c r="GA1230" s="1"/>
      <c r="GB1230" s="1"/>
      <c r="GC1230" s="1"/>
      <c r="GD1230" s="1"/>
      <c r="GE1230" s="1"/>
      <c r="GF1230" s="1"/>
      <c r="GG1230" s="1"/>
      <c r="GH1230" s="1"/>
      <c r="GI1230" s="1"/>
      <c r="GJ1230" s="1"/>
      <c r="GK1230" s="1"/>
    </row>
    <row r="1231" spans="1:193" s="4" customFormat="1">
      <c r="A1231" s="6"/>
      <c r="B1231" s="6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94"/>
      <c r="U1231" s="2"/>
      <c r="V1231" s="164"/>
      <c r="W1231" s="148"/>
      <c r="X1231" s="164"/>
      <c r="Y1231" s="164"/>
      <c r="Z1231" s="164"/>
      <c r="AA1231" s="165"/>
      <c r="AB1231" s="195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  <c r="EA1231" s="1"/>
      <c r="EB1231" s="1"/>
      <c r="EC1231" s="1"/>
      <c r="ED1231" s="1"/>
      <c r="EE1231" s="1"/>
      <c r="EF1231" s="1"/>
      <c r="EG1231" s="1"/>
      <c r="EH1231" s="1"/>
      <c r="EI1231" s="1"/>
      <c r="EJ1231" s="1"/>
      <c r="EK1231" s="1"/>
      <c r="EL1231" s="1"/>
      <c r="EM1231" s="1"/>
      <c r="EN1231" s="1"/>
      <c r="EO1231" s="1"/>
      <c r="EP1231" s="1"/>
      <c r="EQ1231" s="1"/>
      <c r="ER1231" s="1"/>
      <c r="ES1231" s="1"/>
      <c r="ET1231" s="1"/>
      <c r="EU1231" s="1"/>
      <c r="EV1231" s="1"/>
      <c r="EW1231" s="1"/>
      <c r="EX1231" s="1"/>
      <c r="EY1231" s="1"/>
      <c r="EZ1231" s="1"/>
      <c r="FA1231" s="1"/>
      <c r="FB1231" s="1"/>
      <c r="FC1231" s="1"/>
      <c r="FD1231" s="1"/>
      <c r="FE1231" s="1"/>
      <c r="FF1231" s="1"/>
      <c r="FG1231" s="1"/>
      <c r="FH1231" s="1"/>
      <c r="FI1231" s="1"/>
      <c r="FJ1231" s="1"/>
      <c r="FK1231" s="1"/>
      <c r="FL1231" s="1"/>
      <c r="FM1231" s="1"/>
      <c r="FN1231" s="1"/>
      <c r="FO1231" s="1"/>
      <c r="FP1231" s="1"/>
      <c r="FQ1231" s="1"/>
      <c r="FR1231" s="1"/>
      <c r="FS1231" s="1"/>
      <c r="FT1231" s="1"/>
      <c r="FU1231" s="1"/>
      <c r="FV1231" s="1"/>
      <c r="FW1231" s="1"/>
      <c r="FX1231" s="1"/>
      <c r="FY1231" s="1"/>
      <c r="FZ1231" s="1"/>
      <c r="GA1231" s="1"/>
      <c r="GB1231" s="1"/>
      <c r="GC1231" s="1"/>
      <c r="GD1231" s="1"/>
      <c r="GE1231" s="1"/>
      <c r="GF1231" s="1"/>
      <c r="GG1231" s="1"/>
      <c r="GH1231" s="1"/>
      <c r="GI1231" s="1"/>
      <c r="GJ1231" s="1"/>
      <c r="GK1231" s="1"/>
    </row>
    <row r="1232" spans="1:193" s="4" customFormat="1">
      <c r="A1232" s="6"/>
      <c r="B1232" s="6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94"/>
      <c r="U1232" s="2"/>
      <c r="V1232" s="164"/>
      <c r="W1232" s="148"/>
      <c r="X1232" s="164"/>
      <c r="Y1232" s="164"/>
      <c r="Z1232" s="164"/>
      <c r="AA1232" s="165"/>
      <c r="AB1232" s="195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  <c r="EA1232" s="1"/>
      <c r="EB1232" s="1"/>
      <c r="EC1232" s="1"/>
      <c r="ED1232" s="1"/>
      <c r="EE1232" s="1"/>
      <c r="EF1232" s="1"/>
      <c r="EG1232" s="1"/>
      <c r="EH1232" s="1"/>
      <c r="EI1232" s="1"/>
      <c r="EJ1232" s="1"/>
      <c r="EK1232" s="1"/>
      <c r="EL1232" s="1"/>
      <c r="EM1232" s="1"/>
      <c r="EN1232" s="1"/>
      <c r="EO1232" s="1"/>
      <c r="EP1232" s="1"/>
      <c r="EQ1232" s="1"/>
      <c r="ER1232" s="1"/>
      <c r="ES1232" s="1"/>
      <c r="ET1232" s="1"/>
      <c r="EU1232" s="1"/>
      <c r="EV1232" s="1"/>
      <c r="EW1232" s="1"/>
      <c r="EX1232" s="1"/>
      <c r="EY1232" s="1"/>
      <c r="EZ1232" s="1"/>
      <c r="FA1232" s="1"/>
      <c r="FB1232" s="1"/>
      <c r="FC1232" s="1"/>
      <c r="FD1232" s="1"/>
      <c r="FE1232" s="1"/>
      <c r="FF1232" s="1"/>
      <c r="FG1232" s="1"/>
      <c r="FH1232" s="1"/>
      <c r="FI1232" s="1"/>
      <c r="FJ1232" s="1"/>
      <c r="FK1232" s="1"/>
      <c r="FL1232" s="1"/>
      <c r="FM1232" s="1"/>
      <c r="FN1232" s="1"/>
      <c r="FO1232" s="1"/>
      <c r="FP1232" s="1"/>
      <c r="FQ1232" s="1"/>
      <c r="FR1232" s="1"/>
      <c r="FS1232" s="1"/>
      <c r="FT1232" s="1"/>
      <c r="FU1232" s="1"/>
      <c r="FV1232" s="1"/>
      <c r="FW1232" s="1"/>
      <c r="FX1232" s="1"/>
      <c r="FY1232" s="1"/>
      <c r="FZ1232" s="1"/>
      <c r="GA1232" s="1"/>
      <c r="GB1232" s="1"/>
      <c r="GC1232" s="1"/>
      <c r="GD1232" s="1"/>
      <c r="GE1232" s="1"/>
      <c r="GF1232" s="1"/>
      <c r="GG1232" s="1"/>
      <c r="GH1232" s="1"/>
      <c r="GI1232" s="1"/>
      <c r="GJ1232" s="1"/>
      <c r="GK1232" s="1"/>
    </row>
    <row r="1233" spans="1:193" s="4" customFormat="1">
      <c r="A1233" s="6"/>
      <c r="B1233" s="6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94"/>
      <c r="U1233" s="2"/>
      <c r="V1233" s="164"/>
      <c r="W1233" s="148"/>
      <c r="X1233" s="164"/>
      <c r="Y1233" s="164"/>
      <c r="Z1233" s="164"/>
      <c r="AA1233" s="165"/>
      <c r="AB1233" s="195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  <c r="EA1233" s="1"/>
      <c r="EB1233" s="1"/>
      <c r="EC1233" s="1"/>
      <c r="ED1233" s="1"/>
      <c r="EE1233" s="1"/>
      <c r="EF1233" s="1"/>
      <c r="EG1233" s="1"/>
      <c r="EH1233" s="1"/>
      <c r="EI1233" s="1"/>
      <c r="EJ1233" s="1"/>
      <c r="EK1233" s="1"/>
      <c r="EL1233" s="1"/>
      <c r="EM1233" s="1"/>
      <c r="EN1233" s="1"/>
      <c r="EO1233" s="1"/>
      <c r="EP1233" s="1"/>
      <c r="EQ1233" s="1"/>
      <c r="ER1233" s="1"/>
      <c r="ES1233" s="1"/>
      <c r="ET1233" s="1"/>
      <c r="EU1233" s="1"/>
      <c r="EV1233" s="1"/>
      <c r="EW1233" s="1"/>
      <c r="EX1233" s="1"/>
      <c r="EY1233" s="1"/>
      <c r="EZ1233" s="1"/>
      <c r="FA1233" s="1"/>
      <c r="FB1233" s="1"/>
      <c r="FC1233" s="1"/>
      <c r="FD1233" s="1"/>
      <c r="FE1233" s="1"/>
      <c r="FF1233" s="1"/>
      <c r="FG1233" s="1"/>
      <c r="FH1233" s="1"/>
      <c r="FI1233" s="1"/>
      <c r="FJ1233" s="1"/>
      <c r="FK1233" s="1"/>
      <c r="FL1233" s="1"/>
      <c r="FM1233" s="1"/>
      <c r="FN1233" s="1"/>
      <c r="FO1233" s="1"/>
      <c r="FP1233" s="1"/>
      <c r="FQ1233" s="1"/>
      <c r="FR1233" s="1"/>
      <c r="FS1233" s="1"/>
      <c r="FT1233" s="1"/>
      <c r="FU1233" s="1"/>
      <c r="FV1233" s="1"/>
      <c r="FW1233" s="1"/>
      <c r="FX1233" s="1"/>
      <c r="FY1233" s="1"/>
      <c r="FZ1233" s="1"/>
      <c r="GA1233" s="1"/>
      <c r="GB1233" s="1"/>
      <c r="GC1233" s="1"/>
      <c r="GD1233" s="1"/>
      <c r="GE1233" s="1"/>
      <c r="GF1233" s="1"/>
      <c r="GG1233" s="1"/>
      <c r="GH1233" s="1"/>
      <c r="GI1233" s="1"/>
      <c r="GJ1233" s="1"/>
      <c r="GK1233" s="1"/>
    </row>
    <row r="1234" spans="1:193" s="4" customFormat="1">
      <c r="A1234" s="6"/>
      <c r="B1234" s="6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94"/>
      <c r="U1234" s="2"/>
      <c r="V1234" s="164"/>
      <c r="W1234" s="148"/>
      <c r="X1234" s="164"/>
      <c r="Y1234" s="164"/>
      <c r="Z1234" s="164"/>
      <c r="AA1234" s="165"/>
      <c r="AB1234" s="195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  <c r="EA1234" s="1"/>
      <c r="EB1234" s="1"/>
      <c r="EC1234" s="1"/>
      <c r="ED1234" s="1"/>
      <c r="EE1234" s="1"/>
      <c r="EF1234" s="1"/>
      <c r="EG1234" s="1"/>
      <c r="EH1234" s="1"/>
      <c r="EI1234" s="1"/>
      <c r="EJ1234" s="1"/>
      <c r="EK1234" s="1"/>
      <c r="EL1234" s="1"/>
      <c r="EM1234" s="1"/>
      <c r="EN1234" s="1"/>
      <c r="EO1234" s="1"/>
      <c r="EP1234" s="1"/>
      <c r="EQ1234" s="1"/>
      <c r="ER1234" s="1"/>
      <c r="ES1234" s="1"/>
      <c r="ET1234" s="1"/>
      <c r="EU1234" s="1"/>
      <c r="EV1234" s="1"/>
      <c r="EW1234" s="1"/>
      <c r="EX1234" s="1"/>
      <c r="EY1234" s="1"/>
      <c r="EZ1234" s="1"/>
      <c r="FA1234" s="1"/>
      <c r="FB1234" s="1"/>
      <c r="FC1234" s="1"/>
      <c r="FD1234" s="1"/>
      <c r="FE1234" s="1"/>
      <c r="FF1234" s="1"/>
      <c r="FG1234" s="1"/>
      <c r="FH1234" s="1"/>
      <c r="FI1234" s="1"/>
      <c r="FJ1234" s="1"/>
      <c r="FK1234" s="1"/>
      <c r="FL1234" s="1"/>
      <c r="FM1234" s="1"/>
      <c r="FN1234" s="1"/>
      <c r="FO1234" s="1"/>
      <c r="FP1234" s="1"/>
      <c r="FQ1234" s="1"/>
      <c r="FR1234" s="1"/>
      <c r="FS1234" s="1"/>
      <c r="FT1234" s="1"/>
      <c r="FU1234" s="1"/>
      <c r="FV1234" s="1"/>
      <c r="FW1234" s="1"/>
      <c r="FX1234" s="1"/>
      <c r="FY1234" s="1"/>
      <c r="FZ1234" s="1"/>
      <c r="GA1234" s="1"/>
      <c r="GB1234" s="1"/>
      <c r="GC1234" s="1"/>
      <c r="GD1234" s="1"/>
      <c r="GE1234" s="1"/>
      <c r="GF1234" s="1"/>
      <c r="GG1234" s="1"/>
      <c r="GH1234" s="1"/>
      <c r="GI1234" s="1"/>
      <c r="GJ1234" s="1"/>
      <c r="GK1234" s="1"/>
    </row>
    <row r="1235" spans="1:193" s="4" customFormat="1">
      <c r="A1235" s="6"/>
      <c r="B1235" s="6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94"/>
      <c r="U1235" s="2"/>
      <c r="V1235" s="164"/>
      <c r="W1235" s="148"/>
      <c r="X1235" s="164"/>
      <c r="Y1235" s="164"/>
      <c r="Z1235" s="164"/>
      <c r="AA1235" s="165"/>
      <c r="AB1235" s="195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  <c r="EA1235" s="1"/>
      <c r="EB1235" s="1"/>
      <c r="EC1235" s="1"/>
      <c r="ED1235" s="1"/>
      <c r="EE1235" s="1"/>
      <c r="EF1235" s="1"/>
      <c r="EG1235" s="1"/>
      <c r="EH1235" s="1"/>
      <c r="EI1235" s="1"/>
      <c r="EJ1235" s="1"/>
      <c r="EK1235" s="1"/>
      <c r="EL1235" s="1"/>
      <c r="EM1235" s="1"/>
      <c r="EN1235" s="1"/>
      <c r="EO1235" s="1"/>
      <c r="EP1235" s="1"/>
      <c r="EQ1235" s="1"/>
      <c r="ER1235" s="1"/>
      <c r="ES1235" s="1"/>
      <c r="ET1235" s="1"/>
      <c r="EU1235" s="1"/>
      <c r="EV1235" s="1"/>
      <c r="EW1235" s="1"/>
      <c r="EX1235" s="1"/>
      <c r="EY1235" s="1"/>
      <c r="EZ1235" s="1"/>
      <c r="FA1235" s="1"/>
      <c r="FB1235" s="1"/>
      <c r="FC1235" s="1"/>
      <c r="FD1235" s="1"/>
      <c r="FE1235" s="1"/>
      <c r="FF1235" s="1"/>
      <c r="FG1235" s="1"/>
      <c r="FH1235" s="1"/>
      <c r="FI1235" s="1"/>
      <c r="FJ1235" s="1"/>
      <c r="FK1235" s="1"/>
      <c r="FL1235" s="1"/>
      <c r="FM1235" s="1"/>
      <c r="FN1235" s="1"/>
      <c r="FO1235" s="1"/>
      <c r="FP1235" s="1"/>
      <c r="FQ1235" s="1"/>
      <c r="FR1235" s="1"/>
      <c r="FS1235" s="1"/>
      <c r="FT1235" s="1"/>
      <c r="FU1235" s="1"/>
      <c r="FV1235" s="1"/>
      <c r="FW1235" s="1"/>
      <c r="FX1235" s="1"/>
      <c r="FY1235" s="1"/>
      <c r="FZ1235" s="1"/>
      <c r="GA1235" s="1"/>
      <c r="GB1235" s="1"/>
      <c r="GC1235" s="1"/>
      <c r="GD1235" s="1"/>
      <c r="GE1235" s="1"/>
      <c r="GF1235" s="1"/>
      <c r="GG1235" s="1"/>
      <c r="GH1235" s="1"/>
      <c r="GI1235" s="1"/>
      <c r="GJ1235" s="1"/>
      <c r="GK1235" s="1"/>
    </row>
    <row r="1236" spans="1:193" s="4" customFormat="1">
      <c r="A1236" s="6"/>
      <c r="B1236" s="6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94"/>
      <c r="U1236" s="2"/>
      <c r="V1236" s="164"/>
      <c r="W1236" s="148"/>
      <c r="X1236" s="164"/>
      <c r="Y1236" s="164"/>
      <c r="Z1236" s="164"/>
      <c r="AA1236" s="165"/>
      <c r="AB1236" s="195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  <c r="EA1236" s="1"/>
      <c r="EB1236" s="1"/>
      <c r="EC1236" s="1"/>
      <c r="ED1236" s="1"/>
      <c r="EE1236" s="1"/>
      <c r="EF1236" s="1"/>
      <c r="EG1236" s="1"/>
      <c r="EH1236" s="1"/>
      <c r="EI1236" s="1"/>
      <c r="EJ1236" s="1"/>
      <c r="EK1236" s="1"/>
      <c r="EL1236" s="1"/>
      <c r="EM1236" s="1"/>
      <c r="EN1236" s="1"/>
      <c r="EO1236" s="1"/>
      <c r="EP1236" s="1"/>
      <c r="EQ1236" s="1"/>
      <c r="ER1236" s="1"/>
      <c r="ES1236" s="1"/>
      <c r="ET1236" s="1"/>
      <c r="EU1236" s="1"/>
      <c r="EV1236" s="1"/>
      <c r="EW1236" s="1"/>
      <c r="EX1236" s="1"/>
      <c r="EY1236" s="1"/>
      <c r="EZ1236" s="1"/>
      <c r="FA1236" s="1"/>
      <c r="FB1236" s="1"/>
      <c r="FC1236" s="1"/>
      <c r="FD1236" s="1"/>
      <c r="FE1236" s="1"/>
      <c r="FF1236" s="1"/>
      <c r="FG1236" s="1"/>
      <c r="FH1236" s="1"/>
      <c r="FI1236" s="1"/>
      <c r="FJ1236" s="1"/>
      <c r="FK1236" s="1"/>
      <c r="FL1236" s="1"/>
      <c r="FM1236" s="1"/>
      <c r="FN1236" s="1"/>
      <c r="FO1236" s="1"/>
      <c r="FP1236" s="1"/>
      <c r="FQ1236" s="1"/>
      <c r="FR1236" s="1"/>
      <c r="FS1236" s="1"/>
      <c r="FT1236" s="1"/>
      <c r="FU1236" s="1"/>
      <c r="FV1236" s="1"/>
      <c r="FW1236" s="1"/>
      <c r="FX1236" s="1"/>
      <c r="FY1236" s="1"/>
      <c r="FZ1236" s="1"/>
      <c r="GA1236" s="1"/>
      <c r="GB1236" s="1"/>
      <c r="GC1236" s="1"/>
      <c r="GD1236" s="1"/>
      <c r="GE1236" s="1"/>
      <c r="GF1236" s="1"/>
      <c r="GG1236" s="1"/>
      <c r="GH1236" s="1"/>
      <c r="GI1236" s="1"/>
      <c r="GJ1236" s="1"/>
      <c r="GK1236" s="1"/>
    </row>
    <row r="1237" spans="1:193" s="4" customFormat="1">
      <c r="A1237" s="6"/>
      <c r="B1237" s="6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94"/>
      <c r="U1237" s="2"/>
      <c r="V1237" s="164"/>
      <c r="W1237" s="148"/>
      <c r="X1237" s="164"/>
      <c r="Y1237" s="164"/>
      <c r="Z1237" s="164"/>
      <c r="AA1237" s="165"/>
      <c r="AB1237" s="195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  <c r="EA1237" s="1"/>
      <c r="EB1237" s="1"/>
      <c r="EC1237" s="1"/>
      <c r="ED1237" s="1"/>
      <c r="EE1237" s="1"/>
      <c r="EF1237" s="1"/>
      <c r="EG1237" s="1"/>
      <c r="EH1237" s="1"/>
      <c r="EI1237" s="1"/>
      <c r="EJ1237" s="1"/>
      <c r="EK1237" s="1"/>
      <c r="EL1237" s="1"/>
      <c r="EM1237" s="1"/>
      <c r="EN1237" s="1"/>
      <c r="EO1237" s="1"/>
      <c r="EP1237" s="1"/>
      <c r="EQ1237" s="1"/>
      <c r="ER1237" s="1"/>
      <c r="ES1237" s="1"/>
      <c r="ET1237" s="1"/>
      <c r="EU1237" s="1"/>
      <c r="EV1237" s="1"/>
      <c r="EW1237" s="1"/>
      <c r="EX1237" s="1"/>
      <c r="EY1237" s="1"/>
      <c r="EZ1237" s="1"/>
      <c r="FA1237" s="1"/>
      <c r="FB1237" s="1"/>
      <c r="FC1237" s="1"/>
      <c r="FD1237" s="1"/>
      <c r="FE1237" s="1"/>
      <c r="FF1237" s="1"/>
      <c r="FG1237" s="1"/>
      <c r="FH1237" s="1"/>
      <c r="FI1237" s="1"/>
      <c r="FJ1237" s="1"/>
      <c r="FK1237" s="1"/>
      <c r="FL1237" s="1"/>
      <c r="FM1237" s="1"/>
      <c r="FN1237" s="1"/>
      <c r="FO1237" s="1"/>
      <c r="FP1237" s="1"/>
      <c r="FQ1237" s="1"/>
      <c r="FR1237" s="1"/>
      <c r="FS1237" s="1"/>
      <c r="FT1237" s="1"/>
      <c r="FU1237" s="1"/>
      <c r="FV1237" s="1"/>
      <c r="FW1237" s="1"/>
      <c r="FX1237" s="1"/>
      <c r="FY1237" s="1"/>
      <c r="FZ1237" s="1"/>
      <c r="GA1237" s="1"/>
      <c r="GB1237" s="1"/>
      <c r="GC1237" s="1"/>
      <c r="GD1237" s="1"/>
      <c r="GE1237" s="1"/>
      <c r="GF1237" s="1"/>
      <c r="GG1237" s="1"/>
      <c r="GH1237" s="1"/>
      <c r="GI1237" s="1"/>
      <c r="GJ1237" s="1"/>
      <c r="GK1237" s="1"/>
    </row>
    <row r="1238" spans="1:193" s="4" customFormat="1">
      <c r="A1238" s="6"/>
      <c r="B1238" s="6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94"/>
      <c r="U1238" s="2"/>
      <c r="V1238" s="164"/>
      <c r="W1238" s="148"/>
      <c r="X1238" s="164"/>
      <c r="Y1238" s="164"/>
      <c r="Z1238" s="164"/>
      <c r="AA1238" s="165"/>
      <c r="AB1238" s="195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  <c r="EA1238" s="1"/>
      <c r="EB1238" s="1"/>
      <c r="EC1238" s="1"/>
      <c r="ED1238" s="1"/>
      <c r="EE1238" s="1"/>
      <c r="EF1238" s="1"/>
      <c r="EG1238" s="1"/>
      <c r="EH1238" s="1"/>
      <c r="EI1238" s="1"/>
      <c r="EJ1238" s="1"/>
      <c r="EK1238" s="1"/>
      <c r="EL1238" s="1"/>
      <c r="EM1238" s="1"/>
      <c r="EN1238" s="1"/>
      <c r="EO1238" s="1"/>
      <c r="EP1238" s="1"/>
      <c r="EQ1238" s="1"/>
      <c r="ER1238" s="1"/>
      <c r="ES1238" s="1"/>
      <c r="ET1238" s="1"/>
      <c r="EU1238" s="1"/>
      <c r="EV1238" s="1"/>
      <c r="EW1238" s="1"/>
      <c r="EX1238" s="1"/>
      <c r="EY1238" s="1"/>
      <c r="EZ1238" s="1"/>
      <c r="FA1238" s="1"/>
      <c r="FB1238" s="1"/>
      <c r="FC1238" s="1"/>
      <c r="FD1238" s="1"/>
      <c r="FE1238" s="1"/>
      <c r="FF1238" s="1"/>
      <c r="FG1238" s="1"/>
      <c r="FH1238" s="1"/>
      <c r="FI1238" s="1"/>
      <c r="FJ1238" s="1"/>
      <c r="FK1238" s="1"/>
      <c r="FL1238" s="1"/>
      <c r="FM1238" s="1"/>
      <c r="FN1238" s="1"/>
      <c r="FO1238" s="1"/>
      <c r="FP1238" s="1"/>
      <c r="FQ1238" s="1"/>
      <c r="FR1238" s="1"/>
      <c r="FS1238" s="1"/>
      <c r="FT1238" s="1"/>
      <c r="FU1238" s="1"/>
      <c r="FV1238" s="1"/>
      <c r="FW1238" s="1"/>
      <c r="FX1238" s="1"/>
      <c r="FY1238" s="1"/>
      <c r="FZ1238" s="1"/>
      <c r="GA1238" s="1"/>
      <c r="GB1238" s="1"/>
      <c r="GC1238" s="1"/>
      <c r="GD1238" s="1"/>
      <c r="GE1238" s="1"/>
      <c r="GF1238" s="1"/>
      <c r="GG1238" s="1"/>
      <c r="GH1238" s="1"/>
      <c r="GI1238" s="1"/>
      <c r="GJ1238" s="1"/>
      <c r="GK1238" s="1"/>
    </row>
    <row r="1239" spans="1:193" s="4" customFormat="1">
      <c r="A1239" s="6"/>
      <c r="B1239" s="6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94"/>
      <c r="U1239" s="2"/>
      <c r="V1239" s="164"/>
      <c r="W1239" s="148"/>
      <c r="X1239" s="164"/>
      <c r="Y1239" s="164"/>
      <c r="Z1239" s="164"/>
      <c r="AA1239" s="165"/>
      <c r="AB1239" s="195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  <c r="EA1239" s="1"/>
      <c r="EB1239" s="1"/>
      <c r="EC1239" s="1"/>
      <c r="ED1239" s="1"/>
      <c r="EE1239" s="1"/>
      <c r="EF1239" s="1"/>
      <c r="EG1239" s="1"/>
      <c r="EH1239" s="1"/>
      <c r="EI1239" s="1"/>
      <c r="EJ1239" s="1"/>
      <c r="EK1239" s="1"/>
      <c r="EL1239" s="1"/>
      <c r="EM1239" s="1"/>
      <c r="EN1239" s="1"/>
      <c r="EO1239" s="1"/>
      <c r="EP1239" s="1"/>
      <c r="EQ1239" s="1"/>
      <c r="ER1239" s="1"/>
      <c r="ES1239" s="1"/>
      <c r="ET1239" s="1"/>
      <c r="EU1239" s="1"/>
      <c r="EV1239" s="1"/>
      <c r="EW1239" s="1"/>
      <c r="EX1239" s="1"/>
      <c r="EY1239" s="1"/>
      <c r="EZ1239" s="1"/>
      <c r="FA1239" s="1"/>
      <c r="FB1239" s="1"/>
      <c r="FC1239" s="1"/>
      <c r="FD1239" s="1"/>
      <c r="FE1239" s="1"/>
      <c r="FF1239" s="1"/>
      <c r="FG1239" s="1"/>
      <c r="FH1239" s="1"/>
      <c r="FI1239" s="1"/>
      <c r="FJ1239" s="1"/>
      <c r="FK1239" s="1"/>
      <c r="FL1239" s="1"/>
      <c r="FM1239" s="1"/>
      <c r="FN1239" s="1"/>
      <c r="FO1239" s="1"/>
      <c r="FP1239" s="1"/>
      <c r="FQ1239" s="1"/>
      <c r="FR1239" s="1"/>
      <c r="FS1239" s="1"/>
      <c r="FT1239" s="1"/>
      <c r="FU1239" s="1"/>
      <c r="FV1239" s="1"/>
      <c r="FW1239" s="1"/>
      <c r="FX1239" s="1"/>
      <c r="FY1239" s="1"/>
      <c r="FZ1239" s="1"/>
      <c r="GA1239" s="1"/>
      <c r="GB1239" s="1"/>
      <c r="GC1239" s="1"/>
      <c r="GD1239" s="1"/>
      <c r="GE1239" s="1"/>
      <c r="GF1239" s="1"/>
      <c r="GG1239" s="1"/>
      <c r="GH1239" s="1"/>
      <c r="GI1239" s="1"/>
      <c r="GJ1239" s="1"/>
      <c r="GK1239" s="1"/>
    </row>
    <row r="1240" spans="1:193" s="4" customFormat="1">
      <c r="A1240" s="6"/>
      <c r="B1240" s="6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94"/>
      <c r="U1240" s="2"/>
      <c r="V1240" s="164"/>
      <c r="W1240" s="148"/>
      <c r="X1240" s="164"/>
      <c r="Y1240" s="164"/>
      <c r="Z1240" s="164"/>
      <c r="AA1240" s="165"/>
      <c r="AB1240" s="195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  <c r="EA1240" s="1"/>
      <c r="EB1240" s="1"/>
      <c r="EC1240" s="1"/>
      <c r="ED1240" s="1"/>
      <c r="EE1240" s="1"/>
      <c r="EF1240" s="1"/>
      <c r="EG1240" s="1"/>
      <c r="EH1240" s="1"/>
      <c r="EI1240" s="1"/>
      <c r="EJ1240" s="1"/>
      <c r="EK1240" s="1"/>
      <c r="EL1240" s="1"/>
      <c r="EM1240" s="1"/>
      <c r="EN1240" s="1"/>
      <c r="EO1240" s="1"/>
      <c r="EP1240" s="1"/>
      <c r="EQ1240" s="1"/>
      <c r="ER1240" s="1"/>
      <c r="ES1240" s="1"/>
      <c r="ET1240" s="1"/>
      <c r="EU1240" s="1"/>
      <c r="EV1240" s="1"/>
      <c r="EW1240" s="1"/>
      <c r="EX1240" s="1"/>
      <c r="EY1240" s="1"/>
      <c r="EZ1240" s="1"/>
      <c r="FA1240" s="1"/>
      <c r="FB1240" s="1"/>
      <c r="FC1240" s="1"/>
      <c r="FD1240" s="1"/>
      <c r="FE1240" s="1"/>
      <c r="FF1240" s="1"/>
      <c r="FG1240" s="1"/>
      <c r="FH1240" s="1"/>
      <c r="FI1240" s="1"/>
      <c r="FJ1240" s="1"/>
      <c r="FK1240" s="1"/>
      <c r="FL1240" s="1"/>
      <c r="FM1240" s="1"/>
      <c r="FN1240" s="1"/>
      <c r="FO1240" s="1"/>
      <c r="FP1240" s="1"/>
      <c r="FQ1240" s="1"/>
      <c r="FR1240" s="1"/>
      <c r="FS1240" s="1"/>
      <c r="FT1240" s="1"/>
      <c r="FU1240" s="1"/>
      <c r="FV1240" s="1"/>
      <c r="FW1240" s="1"/>
      <c r="FX1240" s="1"/>
      <c r="FY1240" s="1"/>
      <c r="FZ1240" s="1"/>
      <c r="GA1240" s="1"/>
      <c r="GB1240" s="1"/>
      <c r="GC1240" s="1"/>
      <c r="GD1240" s="1"/>
      <c r="GE1240" s="1"/>
      <c r="GF1240" s="1"/>
      <c r="GG1240" s="1"/>
      <c r="GH1240" s="1"/>
      <c r="GI1240" s="1"/>
      <c r="GJ1240" s="1"/>
      <c r="GK1240" s="1"/>
    </row>
    <row r="1241" spans="1:193" s="4" customFormat="1">
      <c r="A1241" s="6"/>
      <c r="B1241" s="6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94"/>
      <c r="U1241" s="2"/>
      <c r="V1241" s="164"/>
      <c r="W1241" s="148"/>
      <c r="X1241" s="164"/>
      <c r="Y1241" s="164"/>
      <c r="Z1241" s="164"/>
      <c r="AA1241" s="165"/>
      <c r="AB1241" s="195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  <c r="EA1241" s="1"/>
      <c r="EB1241" s="1"/>
      <c r="EC1241" s="1"/>
      <c r="ED1241" s="1"/>
      <c r="EE1241" s="1"/>
      <c r="EF1241" s="1"/>
      <c r="EG1241" s="1"/>
      <c r="EH1241" s="1"/>
      <c r="EI1241" s="1"/>
      <c r="EJ1241" s="1"/>
      <c r="EK1241" s="1"/>
      <c r="EL1241" s="1"/>
      <c r="EM1241" s="1"/>
      <c r="EN1241" s="1"/>
      <c r="EO1241" s="1"/>
      <c r="EP1241" s="1"/>
      <c r="EQ1241" s="1"/>
      <c r="ER1241" s="1"/>
      <c r="ES1241" s="1"/>
      <c r="ET1241" s="1"/>
      <c r="EU1241" s="1"/>
      <c r="EV1241" s="1"/>
      <c r="EW1241" s="1"/>
      <c r="EX1241" s="1"/>
      <c r="EY1241" s="1"/>
      <c r="EZ1241" s="1"/>
      <c r="FA1241" s="1"/>
      <c r="FB1241" s="1"/>
      <c r="FC1241" s="1"/>
      <c r="FD1241" s="1"/>
      <c r="FE1241" s="1"/>
      <c r="FF1241" s="1"/>
      <c r="FG1241" s="1"/>
      <c r="FH1241" s="1"/>
      <c r="FI1241" s="1"/>
      <c r="FJ1241" s="1"/>
      <c r="FK1241" s="1"/>
      <c r="FL1241" s="1"/>
      <c r="FM1241" s="1"/>
      <c r="FN1241" s="1"/>
      <c r="FO1241" s="1"/>
      <c r="FP1241" s="1"/>
      <c r="FQ1241" s="1"/>
      <c r="FR1241" s="1"/>
      <c r="FS1241" s="1"/>
      <c r="FT1241" s="1"/>
      <c r="FU1241" s="1"/>
      <c r="FV1241" s="1"/>
      <c r="FW1241" s="1"/>
      <c r="FX1241" s="1"/>
      <c r="FY1241" s="1"/>
      <c r="FZ1241" s="1"/>
      <c r="GA1241" s="1"/>
      <c r="GB1241" s="1"/>
      <c r="GC1241" s="1"/>
      <c r="GD1241" s="1"/>
      <c r="GE1241" s="1"/>
      <c r="GF1241" s="1"/>
      <c r="GG1241" s="1"/>
      <c r="GH1241" s="1"/>
      <c r="GI1241" s="1"/>
      <c r="GJ1241" s="1"/>
      <c r="GK1241" s="1"/>
    </row>
    <row r="1242" spans="1:193" s="4" customFormat="1">
      <c r="A1242" s="6"/>
      <c r="B1242" s="6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94"/>
      <c r="U1242" s="2"/>
      <c r="V1242" s="164"/>
      <c r="W1242" s="148"/>
      <c r="X1242" s="164"/>
      <c r="Y1242" s="164"/>
      <c r="Z1242" s="164"/>
      <c r="AA1242" s="165"/>
      <c r="AB1242" s="195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  <c r="EA1242" s="1"/>
      <c r="EB1242" s="1"/>
      <c r="EC1242" s="1"/>
      <c r="ED1242" s="1"/>
      <c r="EE1242" s="1"/>
      <c r="EF1242" s="1"/>
      <c r="EG1242" s="1"/>
      <c r="EH1242" s="1"/>
      <c r="EI1242" s="1"/>
      <c r="EJ1242" s="1"/>
      <c r="EK1242" s="1"/>
      <c r="EL1242" s="1"/>
      <c r="EM1242" s="1"/>
      <c r="EN1242" s="1"/>
      <c r="EO1242" s="1"/>
      <c r="EP1242" s="1"/>
      <c r="EQ1242" s="1"/>
      <c r="ER1242" s="1"/>
      <c r="ES1242" s="1"/>
      <c r="ET1242" s="1"/>
      <c r="EU1242" s="1"/>
      <c r="EV1242" s="1"/>
      <c r="EW1242" s="1"/>
      <c r="EX1242" s="1"/>
      <c r="EY1242" s="1"/>
      <c r="EZ1242" s="1"/>
      <c r="FA1242" s="1"/>
      <c r="FB1242" s="1"/>
      <c r="FC1242" s="1"/>
      <c r="FD1242" s="1"/>
      <c r="FE1242" s="1"/>
      <c r="FF1242" s="1"/>
      <c r="FG1242" s="1"/>
      <c r="FH1242" s="1"/>
      <c r="FI1242" s="1"/>
      <c r="FJ1242" s="1"/>
      <c r="FK1242" s="1"/>
      <c r="FL1242" s="1"/>
      <c r="FM1242" s="1"/>
      <c r="FN1242" s="1"/>
      <c r="FO1242" s="1"/>
      <c r="FP1242" s="1"/>
      <c r="FQ1242" s="1"/>
      <c r="FR1242" s="1"/>
      <c r="FS1242" s="1"/>
      <c r="FT1242" s="1"/>
      <c r="FU1242" s="1"/>
      <c r="FV1242" s="1"/>
      <c r="FW1242" s="1"/>
      <c r="FX1242" s="1"/>
      <c r="FY1242" s="1"/>
      <c r="FZ1242" s="1"/>
      <c r="GA1242" s="1"/>
      <c r="GB1242" s="1"/>
      <c r="GC1242" s="1"/>
      <c r="GD1242" s="1"/>
      <c r="GE1242" s="1"/>
      <c r="GF1242" s="1"/>
      <c r="GG1242" s="1"/>
      <c r="GH1242" s="1"/>
      <c r="GI1242" s="1"/>
      <c r="GJ1242" s="1"/>
      <c r="GK1242" s="1"/>
    </row>
    <row r="1243" spans="1:193" s="4" customFormat="1">
      <c r="A1243" s="6"/>
      <c r="B1243" s="6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94"/>
      <c r="U1243" s="2"/>
      <c r="V1243" s="164"/>
      <c r="W1243" s="148"/>
      <c r="X1243" s="164"/>
      <c r="Y1243" s="164"/>
      <c r="Z1243" s="164"/>
      <c r="AA1243" s="165"/>
      <c r="AB1243" s="195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  <c r="EA1243" s="1"/>
      <c r="EB1243" s="1"/>
      <c r="EC1243" s="1"/>
      <c r="ED1243" s="1"/>
      <c r="EE1243" s="1"/>
      <c r="EF1243" s="1"/>
      <c r="EG1243" s="1"/>
      <c r="EH1243" s="1"/>
      <c r="EI1243" s="1"/>
      <c r="EJ1243" s="1"/>
      <c r="EK1243" s="1"/>
      <c r="EL1243" s="1"/>
      <c r="EM1243" s="1"/>
      <c r="EN1243" s="1"/>
      <c r="EO1243" s="1"/>
      <c r="EP1243" s="1"/>
      <c r="EQ1243" s="1"/>
      <c r="ER1243" s="1"/>
      <c r="ES1243" s="1"/>
      <c r="ET1243" s="1"/>
      <c r="EU1243" s="1"/>
      <c r="EV1243" s="1"/>
      <c r="EW1243" s="1"/>
      <c r="EX1243" s="1"/>
      <c r="EY1243" s="1"/>
      <c r="EZ1243" s="1"/>
      <c r="FA1243" s="1"/>
      <c r="FB1243" s="1"/>
      <c r="FC1243" s="1"/>
      <c r="FD1243" s="1"/>
      <c r="FE1243" s="1"/>
      <c r="FF1243" s="1"/>
      <c r="FG1243" s="1"/>
      <c r="FH1243" s="1"/>
      <c r="FI1243" s="1"/>
      <c r="FJ1243" s="1"/>
      <c r="FK1243" s="1"/>
      <c r="FL1243" s="1"/>
      <c r="FM1243" s="1"/>
      <c r="FN1243" s="1"/>
      <c r="FO1243" s="1"/>
      <c r="FP1243" s="1"/>
      <c r="FQ1243" s="1"/>
      <c r="FR1243" s="1"/>
      <c r="FS1243" s="1"/>
      <c r="FT1243" s="1"/>
      <c r="FU1243" s="1"/>
      <c r="FV1243" s="1"/>
      <c r="FW1243" s="1"/>
      <c r="FX1243" s="1"/>
      <c r="FY1243" s="1"/>
      <c r="FZ1243" s="1"/>
      <c r="GA1243" s="1"/>
      <c r="GB1243" s="1"/>
      <c r="GC1243" s="1"/>
      <c r="GD1243" s="1"/>
      <c r="GE1243" s="1"/>
      <c r="GF1243" s="1"/>
      <c r="GG1243" s="1"/>
      <c r="GH1243" s="1"/>
      <c r="GI1243" s="1"/>
      <c r="GJ1243" s="1"/>
      <c r="GK1243" s="1"/>
    </row>
    <row r="1244" spans="1:193" s="4" customFormat="1">
      <c r="A1244" s="6"/>
      <c r="B1244" s="6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94"/>
      <c r="U1244" s="2"/>
      <c r="V1244" s="164"/>
      <c r="W1244" s="148"/>
      <c r="X1244" s="164"/>
      <c r="Y1244" s="164"/>
      <c r="Z1244" s="164"/>
      <c r="AA1244" s="165"/>
      <c r="AB1244" s="195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  <c r="GD1244" s="1"/>
      <c r="GE1244" s="1"/>
      <c r="GF1244" s="1"/>
      <c r="GG1244" s="1"/>
      <c r="GH1244" s="1"/>
      <c r="GI1244" s="1"/>
      <c r="GJ1244" s="1"/>
      <c r="GK1244" s="1"/>
    </row>
    <row r="1245" spans="1:193" s="4" customFormat="1">
      <c r="A1245" s="6"/>
      <c r="B1245" s="6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94"/>
      <c r="U1245" s="2"/>
      <c r="V1245" s="164"/>
      <c r="W1245" s="148"/>
      <c r="X1245" s="164"/>
      <c r="Y1245" s="164"/>
      <c r="Z1245" s="164"/>
      <c r="AA1245" s="165"/>
      <c r="AB1245" s="195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  <c r="EA1245" s="1"/>
      <c r="EB1245" s="1"/>
      <c r="EC1245" s="1"/>
      <c r="ED1245" s="1"/>
      <c r="EE1245" s="1"/>
      <c r="EF1245" s="1"/>
      <c r="EG1245" s="1"/>
      <c r="EH1245" s="1"/>
      <c r="EI1245" s="1"/>
      <c r="EJ1245" s="1"/>
      <c r="EK1245" s="1"/>
      <c r="EL1245" s="1"/>
      <c r="EM1245" s="1"/>
      <c r="EN1245" s="1"/>
      <c r="EO1245" s="1"/>
      <c r="EP1245" s="1"/>
      <c r="EQ1245" s="1"/>
      <c r="ER1245" s="1"/>
      <c r="ES1245" s="1"/>
      <c r="ET1245" s="1"/>
      <c r="EU1245" s="1"/>
      <c r="EV1245" s="1"/>
      <c r="EW1245" s="1"/>
      <c r="EX1245" s="1"/>
      <c r="EY1245" s="1"/>
      <c r="EZ1245" s="1"/>
      <c r="FA1245" s="1"/>
      <c r="FB1245" s="1"/>
      <c r="FC1245" s="1"/>
      <c r="FD1245" s="1"/>
      <c r="FE1245" s="1"/>
      <c r="FF1245" s="1"/>
      <c r="FG1245" s="1"/>
      <c r="FH1245" s="1"/>
      <c r="FI1245" s="1"/>
      <c r="FJ1245" s="1"/>
      <c r="FK1245" s="1"/>
      <c r="FL1245" s="1"/>
      <c r="FM1245" s="1"/>
      <c r="FN1245" s="1"/>
      <c r="FO1245" s="1"/>
      <c r="FP1245" s="1"/>
      <c r="FQ1245" s="1"/>
      <c r="FR1245" s="1"/>
      <c r="FS1245" s="1"/>
      <c r="FT1245" s="1"/>
      <c r="FU1245" s="1"/>
      <c r="FV1245" s="1"/>
      <c r="FW1245" s="1"/>
      <c r="FX1245" s="1"/>
      <c r="FY1245" s="1"/>
      <c r="FZ1245" s="1"/>
      <c r="GA1245" s="1"/>
      <c r="GB1245" s="1"/>
      <c r="GC1245" s="1"/>
      <c r="GD1245" s="1"/>
      <c r="GE1245" s="1"/>
      <c r="GF1245" s="1"/>
      <c r="GG1245" s="1"/>
      <c r="GH1245" s="1"/>
      <c r="GI1245" s="1"/>
      <c r="GJ1245" s="1"/>
      <c r="GK1245" s="1"/>
    </row>
    <row r="1246" spans="1:193" s="4" customFormat="1">
      <c r="A1246" s="6"/>
      <c r="B1246" s="6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94"/>
      <c r="U1246" s="2"/>
      <c r="V1246" s="164"/>
      <c r="W1246" s="148"/>
      <c r="X1246" s="164"/>
      <c r="Y1246" s="164"/>
      <c r="Z1246" s="164"/>
      <c r="AA1246" s="165"/>
      <c r="AB1246" s="195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  <c r="EA1246" s="1"/>
      <c r="EB1246" s="1"/>
      <c r="EC1246" s="1"/>
      <c r="ED1246" s="1"/>
      <c r="EE1246" s="1"/>
      <c r="EF1246" s="1"/>
      <c r="EG1246" s="1"/>
      <c r="EH1246" s="1"/>
      <c r="EI1246" s="1"/>
      <c r="EJ1246" s="1"/>
      <c r="EK1246" s="1"/>
      <c r="EL1246" s="1"/>
      <c r="EM1246" s="1"/>
      <c r="EN1246" s="1"/>
      <c r="EO1246" s="1"/>
      <c r="EP1246" s="1"/>
      <c r="EQ1246" s="1"/>
      <c r="ER1246" s="1"/>
      <c r="ES1246" s="1"/>
      <c r="ET1246" s="1"/>
      <c r="EU1246" s="1"/>
      <c r="EV1246" s="1"/>
      <c r="EW1246" s="1"/>
      <c r="EX1246" s="1"/>
      <c r="EY1246" s="1"/>
      <c r="EZ1246" s="1"/>
      <c r="FA1246" s="1"/>
      <c r="FB1246" s="1"/>
      <c r="FC1246" s="1"/>
      <c r="FD1246" s="1"/>
      <c r="FE1246" s="1"/>
      <c r="FF1246" s="1"/>
      <c r="FG1246" s="1"/>
      <c r="FH1246" s="1"/>
      <c r="FI1246" s="1"/>
      <c r="FJ1246" s="1"/>
      <c r="FK1246" s="1"/>
      <c r="FL1246" s="1"/>
      <c r="FM1246" s="1"/>
      <c r="FN1246" s="1"/>
      <c r="FO1246" s="1"/>
      <c r="FP1246" s="1"/>
      <c r="FQ1246" s="1"/>
      <c r="FR1246" s="1"/>
      <c r="FS1246" s="1"/>
      <c r="FT1246" s="1"/>
      <c r="FU1246" s="1"/>
      <c r="FV1246" s="1"/>
      <c r="FW1246" s="1"/>
      <c r="FX1246" s="1"/>
      <c r="FY1246" s="1"/>
      <c r="FZ1246" s="1"/>
      <c r="GA1246" s="1"/>
      <c r="GB1246" s="1"/>
      <c r="GC1246" s="1"/>
      <c r="GD1246" s="1"/>
      <c r="GE1246" s="1"/>
      <c r="GF1246" s="1"/>
      <c r="GG1246" s="1"/>
      <c r="GH1246" s="1"/>
      <c r="GI1246" s="1"/>
      <c r="GJ1246" s="1"/>
      <c r="GK1246" s="1"/>
    </row>
    <row r="1247" spans="1:193" s="4" customFormat="1">
      <c r="A1247" s="6"/>
      <c r="B1247" s="6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94"/>
      <c r="U1247" s="2"/>
      <c r="V1247" s="164"/>
      <c r="W1247" s="148"/>
      <c r="X1247" s="164"/>
      <c r="Y1247" s="164"/>
      <c r="Z1247" s="164"/>
      <c r="AA1247" s="165"/>
      <c r="AB1247" s="195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  <c r="EA1247" s="1"/>
      <c r="EB1247" s="1"/>
      <c r="EC1247" s="1"/>
      <c r="ED1247" s="1"/>
      <c r="EE1247" s="1"/>
      <c r="EF1247" s="1"/>
      <c r="EG1247" s="1"/>
      <c r="EH1247" s="1"/>
      <c r="EI1247" s="1"/>
      <c r="EJ1247" s="1"/>
      <c r="EK1247" s="1"/>
      <c r="EL1247" s="1"/>
      <c r="EM1247" s="1"/>
      <c r="EN1247" s="1"/>
      <c r="EO1247" s="1"/>
      <c r="EP1247" s="1"/>
      <c r="EQ1247" s="1"/>
      <c r="ER1247" s="1"/>
      <c r="ES1247" s="1"/>
      <c r="ET1247" s="1"/>
      <c r="EU1247" s="1"/>
      <c r="EV1247" s="1"/>
      <c r="EW1247" s="1"/>
      <c r="EX1247" s="1"/>
      <c r="EY1247" s="1"/>
      <c r="EZ1247" s="1"/>
      <c r="FA1247" s="1"/>
      <c r="FB1247" s="1"/>
      <c r="FC1247" s="1"/>
      <c r="FD1247" s="1"/>
      <c r="FE1247" s="1"/>
      <c r="FF1247" s="1"/>
      <c r="FG1247" s="1"/>
      <c r="FH1247" s="1"/>
      <c r="FI1247" s="1"/>
      <c r="FJ1247" s="1"/>
      <c r="FK1247" s="1"/>
      <c r="FL1247" s="1"/>
      <c r="FM1247" s="1"/>
      <c r="FN1247" s="1"/>
      <c r="FO1247" s="1"/>
      <c r="FP1247" s="1"/>
      <c r="FQ1247" s="1"/>
      <c r="FR1247" s="1"/>
      <c r="FS1247" s="1"/>
      <c r="FT1247" s="1"/>
      <c r="FU1247" s="1"/>
      <c r="FV1247" s="1"/>
      <c r="FW1247" s="1"/>
      <c r="FX1247" s="1"/>
      <c r="FY1247" s="1"/>
      <c r="FZ1247" s="1"/>
      <c r="GA1247" s="1"/>
      <c r="GB1247" s="1"/>
      <c r="GC1247" s="1"/>
      <c r="GD1247" s="1"/>
      <c r="GE1247" s="1"/>
      <c r="GF1247" s="1"/>
      <c r="GG1247" s="1"/>
      <c r="GH1247" s="1"/>
      <c r="GI1247" s="1"/>
      <c r="GJ1247" s="1"/>
      <c r="GK1247" s="1"/>
    </row>
    <row r="1248" spans="1:193" s="4" customFormat="1">
      <c r="A1248" s="6"/>
      <c r="B1248" s="6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94"/>
      <c r="U1248" s="2"/>
      <c r="V1248" s="164"/>
      <c r="W1248" s="148"/>
      <c r="X1248" s="164"/>
      <c r="Y1248" s="164"/>
      <c r="Z1248" s="164"/>
      <c r="AA1248" s="165"/>
      <c r="AB1248" s="195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  <c r="EA1248" s="1"/>
      <c r="EB1248" s="1"/>
      <c r="EC1248" s="1"/>
      <c r="ED1248" s="1"/>
      <c r="EE1248" s="1"/>
      <c r="EF1248" s="1"/>
      <c r="EG1248" s="1"/>
      <c r="EH1248" s="1"/>
      <c r="EI1248" s="1"/>
      <c r="EJ1248" s="1"/>
      <c r="EK1248" s="1"/>
      <c r="EL1248" s="1"/>
      <c r="EM1248" s="1"/>
      <c r="EN1248" s="1"/>
      <c r="EO1248" s="1"/>
      <c r="EP1248" s="1"/>
      <c r="EQ1248" s="1"/>
      <c r="ER1248" s="1"/>
      <c r="ES1248" s="1"/>
      <c r="ET1248" s="1"/>
      <c r="EU1248" s="1"/>
      <c r="EV1248" s="1"/>
      <c r="EW1248" s="1"/>
      <c r="EX1248" s="1"/>
      <c r="EY1248" s="1"/>
      <c r="EZ1248" s="1"/>
      <c r="FA1248" s="1"/>
      <c r="FB1248" s="1"/>
      <c r="FC1248" s="1"/>
      <c r="FD1248" s="1"/>
      <c r="FE1248" s="1"/>
      <c r="FF1248" s="1"/>
      <c r="FG1248" s="1"/>
      <c r="FH1248" s="1"/>
      <c r="FI1248" s="1"/>
      <c r="FJ1248" s="1"/>
      <c r="FK1248" s="1"/>
      <c r="FL1248" s="1"/>
      <c r="FM1248" s="1"/>
      <c r="FN1248" s="1"/>
      <c r="FO1248" s="1"/>
      <c r="FP1248" s="1"/>
      <c r="FQ1248" s="1"/>
      <c r="FR1248" s="1"/>
      <c r="FS1248" s="1"/>
      <c r="FT1248" s="1"/>
      <c r="FU1248" s="1"/>
      <c r="FV1248" s="1"/>
      <c r="FW1248" s="1"/>
      <c r="FX1248" s="1"/>
      <c r="FY1248" s="1"/>
      <c r="FZ1248" s="1"/>
      <c r="GA1248" s="1"/>
      <c r="GB1248" s="1"/>
      <c r="GC1248" s="1"/>
      <c r="GD1248" s="1"/>
      <c r="GE1248" s="1"/>
      <c r="GF1248" s="1"/>
      <c r="GG1248" s="1"/>
      <c r="GH1248" s="1"/>
      <c r="GI1248" s="1"/>
      <c r="GJ1248" s="1"/>
      <c r="GK1248" s="1"/>
    </row>
    <row r="1249" spans="1:193" s="4" customFormat="1">
      <c r="A1249" s="6"/>
      <c r="B1249" s="6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94"/>
      <c r="U1249" s="2"/>
      <c r="V1249" s="164"/>
      <c r="W1249" s="148"/>
      <c r="X1249" s="164"/>
      <c r="Y1249" s="164"/>
      <c r="Z1249" s="164"/>
      <c r="AA1249" s="165"/>
      <c r="AB1249" s="195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  <c r="EA1249" s="1"/>
      <c r="EB1249" s="1"/>
      <c r="EC1249" s="1"/>
      <c r="ED1249" s="1"/>
      <c r="EE1249" s="1"/>
      <c r="EF1249" s="1"/>
      <c r="EG1249" s="1"/>
      <c r="EH1249" s="1"/>
      <c r="EI1249" s="1"/>
      <c r="EJ1249" s="1"/>
      <c r="EK1249" s="1"/>
      <c r="EL1249" s="1"/>
      <c r="EM1249" s="1"/>
      <c r="EN1249" s="1"/>
      <c r="EO1249" s="1"/>
      <c r="EP1249" s="1"/>
      <c r="EQ1249" s="1"/>
      <c r="ER1249" s="1"/>
      <c r="ES1249" s="1"/>
      <c r="ET1249" s="1"/>
      <c r="EU1249" s="1"/>
      <c r="EV1249" s="1"/>
      <c r="EW1249" s="1"/>
      <c r="EX1249" s="1"/>
      <c r="EY1249" s="1"/>
      <c r="EZ1249" s="1"/>
      <c r="FA1249" s="1"/>
      <c r="FB1249" s="1"/>
      <c r="FC1249" s="1"/>
      <c r="FD1249" s="1"/>
      <c r="FE1249" s="1"/>
      <c r="FF1249" s="1"/>
      <c r="FG1249" s="1"/>
      <c r="FH1249" s="1"/>
      <c r="FI1249" s="1"/>
      <c r="FJ1249" s="1"/>
      <c r="FK1249" s="1"/>
      <c r="FL1249" s="1"/>
      <c r="FM1249" s="1"/>
      <c r="FN1249" s="1"/>
      <c r="FO1249" s="1"/>
      <c r="FP1249" s="1"/>
      <c r="FQ1249" s="1"/>
      <c r="FR1249" s="1"/>
      <c r="FS1249" s="1"/>
      <c r="FT1249" s="1"/>
      <c r="FU1249" s="1"/>
      <c r="FV1249" s="1"/>
      <c r="FW1249" s="1"/>
      <c r="FX1249" s="1"/>
      <c r="FY1249" s="1"/>
      <c r="FZ1249" s="1"/>
      <c r="GA1249" s="1"/>
      <c r="GB1249" s="1"/>
      <c r="GC1249" s="1"/>
      <c r="GD1249" s="1"/>
      <c r="GE1249" s="1"/>
      <c r="GF1249" s="1"/>
      <c r="GG1249" s="1"/>
      <c r="GH1249" s="1"/>
      <c r="GI1249" s="1"/>
      <c r="GJ1249" s="1"/>
      <c r="GK1249" s="1"/>
    </row>
    <row r="1250" spans="1:193" s="4" customFormat="1">
      <c r="A1250" s="6"/>
      <c r="B1250" s="6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94"/>
      <c r="U1250" s="2"/>
      <c r="V1250" s="164"/>
      <c r="W1250" s="148"/>
      <c r="X1250" s="164"/>
      <c r="Y1250" s="164"/>
      <c r="Z1250" s="164"/>
      <c r="AA1250" s="165"/>
      <c r="AB1250" s="195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  <c r="EA1250" s="1"/>
      <c r="EB1250" s="1"/>
      <c r="EC1250" s="1"/>
      <c r="ED1250" s="1"/>
      <c r="EE1250" s="1"/>
      <c r="EF1250" s="1"/>
      <c r="EG1250" s="1"/>
      <c r="EH1250" s="1"/>
      <c r="EI1250" s="1"/>
      <c r="EJ1250" s="1"/>
      <c r="EK1250" s="1"/>
      <c r="EL1250" s="1"/>
      <c r="EM1250" s="1"/>
      <c r="EN1250" s="1"/>
      <c r="EO1250" s="1"/>
      <c r="EP1250" s="1"/>
      <c r="EQ1250" s="1"/>
      <c r="ER1250" s="1"/>
      <c r="ES1250" s="1"/>
      <c r="ET1250" s="1"/>
      <c r="EU1250" s="1"/>
      <c r="EV1250" s="1"/>
      <c r="EW1250" s="1"/>
      <c r="EX1250" s="1"/>
      <c r="EY1250" s="1"/>
      <c r="EZ1250" s="1"/>
      <c r="FA1250" s="1"/>
      <c r="FB1250" s="1"/>
      <c r="FC1250" s="1"/>
      <c r="FD1250" s="1"/>
      <c r="FE1250" s="1"/>
      <c r="FF1250" s="1"/>
      <c r="FG1250" s="1"/>
      <c r="FH1250" s="1"/>
      <c r="FI1250" s="1"/>
      <c r="FJ1250" s="1"/>
      <c r="FK1250" s="1"/>
      <c r="FL1250" s="1"/>
      <c r="FM1250" s="1"/>
      <c r="FN1250" s="1"/>
      <c r="FO1250" s="1"/>
      <c r="FP1250" s="1"/>
      <c r="FQ1250" s="1"/>
      <c r="FR1250" s="1"/>
      <c r="FS1250" s="1"/>
      <c r="FT1250" s="1"/>
      <c r="FU1250" s="1"/>
      <c r="FV1250" s="1"/>
      <c r="FW1250" s="1"/>
      <c r="FX1250" s="1"/>
      <c r="FY1250" s="1"/>
      <c r="FZ1250" s="1"/>
      <c r="GA1250" s="1"/>
      <c r="GB1250" s="1"/>
      <c r="GC1250" s="1"/>
      <c r="GD1250" s="1"/>
      <c r="GE1250" s="1"/>
      <c r="GF1250" s="1"/>
      <c r="GG1250" s="1"/>
      <c r="GH1250" s="1"/>
      <c r="GI1250" s="1"/>
      <c r="GJ1250" s="1"/>
      <c r="GK1250" s="1"/>
    </row>
    <row r="1251" spans="1:193" s="4" customFormat="1">
      <c r="A1251" s="6"/>
      <c r="B1251" s="6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94"/>
      <c r="U1251" s="2"/>
      <c r="V1251" s="164"/>
      <c r="W1251" s="148"/>
      <c r="X1251" s="164"/>
      <c r="Y1251" s="164"/>
      <c r="Z1251" s="164"/>
      <c r="AA1251" s="165"/>
      <c r="AB1251" s="195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  <c r="EA1251" s="1"/>
      <c r="EB1251" s="1"/>
      <c r="EC1251" s="1"/>
      <c r="ED1251" s="1"/>
      <c r="EE1251" s="1"/>
      <c r="EF1251" s="1"/>
      <c r="EG1251" s="1"/>
      <c r="EH1251" s="1"/>
      <c r="EI1251" s="1"/>
      <c r="EJ1251" s="1"/>
      <c r="EK1251" s="1"/>
      <c r="EL1251" s="1"/>
      <c r="EM1251" s="1"/>
      <c r="EN1251" s="1"/>
      <c r="EO1251" s="1"/>
      <c r="EP1251" s="1"/>
      <c r="EQ1251" s="1"/>
      <c r="ER1251" s="1"/>
      <c r="ES1251" s="1"/>
      <c r="ET1251" s="1"/>
      <c r="EU1251" s="1"/>
      <c r="EV1251" s="1"/>
      <c r="EW1251" s="1"/>
      <c r="EX1251" s="1"/>
      <c r="EY1251" s="1"/>
      <c r="EZ1251" s="1"/>
      <c r="FA1251" s="1"/>
      <c r="FB1251" s="1"/>
      <c r="FC1251" s="1"/>
      <c r="FD1251" s="1"/>
      <c r="FE1251" s="1"/>
      <c r="FF1251" s="1"/>
      <c r="FG1251" s="1"/>
      <c r="FH1251" s="1"/>
      <c r="FI1251" s="1"/>
      <c r="FJ1251" s="1"/>
      <c r="FK1251" s="1"/>
      <c r="FL1251" s="1"/>
      <c r="FM1251" s="1"/>
      <c r="FN1251" s="1"/>
      <c r="FO1251" s="1"/>
      <c r="FP1251" s="1"/>
      <c r="FQ1251" s="1"/>
      <c r="FR1251" s="1"/>
      <c r="FS1251" s="1"/>
      <c r="FT1251" s="1"/>
      <c r="FU1251" s="1"/>
      <c r="FV1251" s="1"/>
      <c r="FW1251" s="1"/>
      <c r="FX1251" s="1"/>
      <c r="FY1251" s="1"/>
      <c r="FZ1251" s="1"/>
      <c r="GA1251" s="1"/>
      <c r="GB1251" s="1"/>
      <c r="GC1251" s="1"/>
      <c r="GD1251" s="1"/>
      <c r="GE1251" s="1"/>
      <c r="GF1251" s="1"/>
      <c r="GG1251" s="1"/>
      <c r="GH1251" s="1"/>
      <c r="GI1251" s="1"/>
      <c r="GJ1251" s="1"/>
      <c r="GK1251" s="1"/>
    </row>
    <row r="1252" spans="1:193" s="4" customFormat="1">
      <c r="A1252" s="6"/>
      <c r="B1252" s="6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94"/>
      <c r="U1252" s="2"/>
      <c r="V1252" s="164"/>
      <c r="W1252" s="148"/>
      <c r="X1252" s="164"/>
      <c r="Y1252" s="164"/>
      <c r="Z1252" s="164"/>
      <c r="AA1252" s="165"/>
      <c r="AB1252" s="195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  <c r="EA1252" s="1"/>
      <c r="EB1252" s="1"/>
      <c r="EC1252" s="1"/>
      <c r="ED1252" s="1"/>
      <c r="EE1252" s="1"/>
      <c r="EF1252" s="1"/>
      <c r="EG1252" s="1"/>
      <c r="EH1252" s="1"/>
      <c r="EI1252" s="1"/>
      <c r="EJ1252" s="1"/>
      <c r="EK1252" s="1"/>
      <c r="EL1252" s="1"/>
      <c r="EM1252" s="1"/>
      <c r="EN1252" s="1"/>
      <c r="EO1252" s="1"/>
      <c r="EP1252" s="1"/>
      <c r="EQ1252" s="1"/>
      <c r="ER1252" s="1"/>
      <c r="ES1252" s="1"/>
      <c r="ET1252" s="1"/>
      <c r="EU1252" s="1"/>
      <c r="EV1252" s="1"/>
      <c r="EW1252" s="1"/>
      <c r="EX1252" s="1"/>
      <c r="EY1252" s="1"/>
      <c r="EZ1252" s="1"/>
      <c r="FA1252" s="1"/>
      <c r="FB1252" s="1"/>
      <c r="FC1252" s="1"/>
      <c r="FD1252" s="1"/>
      <c r="FE1252" s="1"/>
      <c r="FF1252" s="1"/>
      <c r="FG1252" s="1"/>
      <c r="FH1252" s="1"/>
      <c r="FI1252" s="1"/>
      <c r="FJ1252" s="1"/>
      <c r="FK1252" s="1"/>
      <c r="FL1252" s="1"/>
      <c r="FM1252" s="1"/>
      <c r="FN1252" s="1"/>
      <c r="FO1252" s="1"/>
      <c r="FP1252" s="1"/>
      <c r="FQ1252" s="1"/>
      <c r="FR1252" s="1"/>
      <c r="FS1252" s="1"/>
      <c r="FT1252" s="1"/>
      <c r="FU1252" s="1"/>
      <c r="FV1252" s="1"/>
      <c r="FW1252" s="1"/>
      <c r="FX1252" s="1"/>
      <c r="FY1252" s="1"/>
      <c r="FZ1252" s="1"/>
      <c r="GA1252" s="1"/>
      <c r="GB1252" s="1"/>
      <c r="GC1252" s="1"/>
      <c r="GD1252" s="1"/>
      <c r="GE1252" s="1"/>
      <c r="GF1252" s="1"/>
      <c r="GG1252" s="1"/>
      <c r="GH1252" s="1"/>
      <c r="GI1252" s="1"/>
      <c r="GJ1252" s="1"/>
      <c r="GK1252" s="1"/>
    </row>
    <row r="1253" spans="1:193" s="4" customFormat="1">
      <c r="A1253" s="6"/>
      <c r="B1253" s="6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94"/>
      <c r="U1253" s="2"/>
      <c r="V1253" s="164"/>
      <c r="W1253" s="148"/>
      <c r="X1253" s="164"/>
      <c r="Y1253" s="164"/>
      <c r="Z1253" s="164"/>
      <c r="AA1253" s="165"/>
      <c r="AB1253" s="195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  <c r="EA1253" s="1"/>
      <c r="EB1253" s="1"/>
      <c r="EC1253" s="1"/>
      <c r="ED1253" s="1"/>
      <c r="EE1253" s="1"/>
      <c r="EF1253" s="1"/>
      <c r="EG1253" s="1"/>
      <c r="EH1253" s="1"/>
      <c r="EI1253" s="1"/>
      <c r="EJ1253" s="1"/>
      <c r="EK1253" s="1"/>
      <c r="EL1253" s="1"/>
      <c r="EM1253" s="1"/>
      <c r="EN1253" s="1"/>
      <c r="EO1253" s="1"/>
      <c r="EP1253" s="1"/>
      <c r="EQ1253" s="1"/>
      <c r="ER1253" s="1"/>
      <c r="ES1253" s="1"/>
      <c r="ET1253" s="1"/>
      <c r="EU1253" s="1"/>
      <c r="EV1253" s="1"/>
      <c r="EW1253" s="1"/>
      <c r="EX1253" s="1"/>
      <c r="EY1253" s="1"/>
      <c r="EZ1253" s="1"/>
      <c r="FA1253" s="1"/>
      <c r="FB1253" s="1"/>
      <c r="FC1253" s="1"/>
      <c r="FD1253" s="1"/>
      <c r="FE1253" s="1"/>
      <c r="FF1253" s="1"/>
      <c r="FG1253" s="1"/>
      <c r="FH1253" s="1"/>
      <c r="FI1253" s="1"/>
      <c r="FJ1253" s="1"/>
      <c r="FK1253" s="1"/>
      <c r="FL1253" s="1"/>
      <c r="FM1253" s="1"/>
      <c r="FN1253" s="1"/>
      <c r="FO1253" s="1"/>
      <c r="FP1253" s="1"/>
      <c r="FQ1253" s="1"/>
      <c r="FR1253" s="1"/>
      <c r="FS1253" s="1"/>
      <c r="FT1253" s="1"/>
      <c r="FU1253" s="1"/>
      <c r="FV1253" s="1"/>
      <c r="FW1253" s="1"/>
      <c r="FX1253" s="1"/>
      <c r="FY1253" s="1"/>
      <c r="FZ1253" s="1"/>
      <c r="GA1253" s="1"/>
      <c r="GB1253" s="1"/>
      <c r="GC1253" s="1"/>
      <c r="GD1253" s="1"/>
      <c r="GE1253" s="1"/>
      <c r="GF1253" s="1"/>
      <c r="GG1253" s="1"/>
      <c r="GH1253" s="1"/>
      <c r="GI1253" s="1"/>
      <c r="GJ1253" s="1"/>
      <c r="GK1253" s="1"/>
    </row>
    <row r="1254" spans="1:193" s="4" customFormat="1">
      <c r="A1254" s="6"/>
      <c r="B1254" s="6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94"/>
      <c r="U1254" s="2"/>
      <c r="V1254" s="164"/>
      <c r="W1254" s="148"/>
      <c r="X1254" s="164"/>
      <c r="Y1254" s="164"/>
      <c r="Z1254" s="164"/>
      <c r="AA1254" s="165"/>
      <c r="AB1254" s="195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  <c r="EA1254" s="1"/>
      <c r="EB1254" s="1"/>
      <c r="EC1254" s="1"/>
      <c r="ED1254" s="1"/>
      <c r="EE1254" s="1"/>
      <c r="EF1254" s="1"/>
      <c r="EG1254" s="1"/>
      <c r="EH1254" s="1"/>
      <c r="EI1254" s="1"/>
      <c r="EJ1254" s="1"/>
      <c r="EK1254" s="1"/>
      <c r="EL1254" s="1"/>
      <c r="EM1254" s="1"/>
      <c r="EN1254" s="1"/>
      <c r="EO1254" s="1"/>
      <c r="EP1254" s="1"/>
      <c r="EQ1254" s="1"/>
      <c r="ER1254" s="1"/>
      <c r="ES1254" s="1"/>
      <c r="ET1254" s="1"/>
      <c r="EU1254" s="1"/>
      <c r="EV1254" s="1"/>
      <c r="EW1254" s="1"/>
      <c r="EX1254" s="1"/>
      <c r="EY1254" s="1"/>
      <c r="EZ1254" s="1"/>
      <c r="FA1254" s="1"/>
      <c r="FB1254" s="1"/>
      <c r="FC1254" s="1"/>
      <c r="FD1254" s="1"/>
      <c r="FE1254" s="1"/>
      <c r="FF1254" s="1"/>
      <c r="FG1254" s="1"/>
      <c r="FH1254" s="1"/>
      <c r="FI1254" s="1"/>
      <c r="FJ1254" s="1"/>
      <c r="FK1254" s="1"/>
      <c r="FL1254" s="1"/>
      <c r="FM1254" s="1"/>
      <c r="FN1254" s="1"/>
      <c r="FO1254" s="1"/>
      <c r="FP1254" s="1"/>
      <c r="FQ1254" s="1"/>
      <c r="FR1254" s="1"/>
      <c r="FS1254" s="1"/>
      <c r="FT1254" s="1"/>
      <c r="FU1254" s="1"/>
      <c r="FV1254" s="1"/>
      <c r="FW1254" s="1"/>
      <c r="FX1254" s="1"/>
      <c r="FY1254" s="1"/>
      <c r="FZ1254" s="1"/>
      <c r="GA1254" s="1"/>
      <c r="GB1254" s="1"/>
      <c r="GC1254" s="1"/>
      <c r="GD1254" s="1"/>
      <c r="GE1254" s="1"/>
      <c r="GF1254" s="1"/>
      <c r="GG1254" s="1"/>
      <c r="GH1254" s="1"/>
      <c r="GI1254" s="1"/>
      <c r="GJ1254" s="1"/>
      <c r="GK1254" s="1"/>
    </row>
    <row r="1255" spans="1:193" s="4" customFormat="1">
      <c r="A1255" s="6"/>
      <c r="B1255" s="6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94"/>
      <c r="U1255" s="2"/>
      <c r="V1255" s="164"/>
      <c r="W1255" s="148"/>
      <c r="X1255" s="164"/>
      <c r="Y1255" s="164"/>
      <c r="Z1255" s="164"/>
      <c r="AA1255" s="165"/>
      <c r="AB1255" s="195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  <c r="EA1255" s="1"/>
      <c r="EB1255" s="1"/>
      <c r="EC1255" s="1"/>
      <c r="ED1255" s="1"/>
      <c r="EE1255" s="1"/>
      <c r="EF1255" s="1"/>
      <c r="EG1255" s="1"/>
      <c r="EH1255" s="1"/>
      <c r="EI1255" s="1"/>
      <c r="EJ1255" s="1"/>
      <c r="EK1255" s="1"/>
      <c r="EL1255" s="1"/>
      <c r="EM1255" s="1"/>
      <c r="EN1255" s="1"/>
      <c r="EO1255" s="1"/>
      <c r="EP1255" s="1"/>
      <c r="EQ1255" s="1"/>
      <c r="ER1255" s="1"/>
      <c r="ES1255" s="1"/>
      <c r="ET1255" s="1"/>
      <c r="EU1255" s="1"/>
      <c r="EV1255" s="1"/>
      <c r="EW1255" s="1"/>
      <c r="EX1255" s="1"/>
      <c r="EY1255" s="1"/>
      <c r="EZ1255" s="1"/>
      <c r="FA1255" s="1"/>
      <c r="FB1255" s="1"/>
      <c r="FC1255" s="1"/>
      <c r="FD1255" s="1"/>
      <c r="FE1255" s="1"/>
      <c r="FF1255" s="1"/>
      <c r="FG1255" s="1"/>
      <c r="FH1255" s="1"/>
      <c r="FI1255" s="1"/>
      <c r="FJ1255" s="1"/>
      <c r="FK1255" s="1"/>
      <c r="FL1255" s="1"/>
      <c r="FM1255" s="1"/>
      <c r="FN1255" s="1"/>
      <c r="FO1255" s="1"/>
      <c r="FP1255" s="1"/>
      <c r="FQ1255" s="1"/>
      <c r="FR1255" s="1"/>
      <c r="FS1255" s="1"/>
      <c r="FT1255" s="1"/>
      <c r="FU1255" s="1"/>
      <c r="FV1255" s="1"/>
      <c r="FW1255" s="1"/>
      <c r="FX1255" s="1"/>
      <c r="FY1255" s="1"/>
      <c r="FZ1255" s="1"/>
      <c r="GA1255" s="1"/>
      <c r="GB1255" s="1"/>
      <c r="GC1255" s="1"/>
      <c r="GD1255" s="1"/>
      <c r="GE1255" s="1"/>
      <c r="GF1255" s="1"/>
      <c r="GG1255" s="1"/>
      <c r="GH1255" s="1"/>
      <c r="GI1255" s="1"/>
      <c r="GJ1255" s="1"/>
      <c r="GK1255" s="1"/>
    </row>
    <row r="1256" spans="1:193" s="4" customFormat="1">
      <c r="A1256" s="6"/>
      <c r="B1256" s="6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94"/>
      <c r="U1256" s="2"/>
      <c r="V1256" s="164"/>
      <c r="W1256" s="148"/>
      <c r="X1256" s="164"/>
      <c r="Y1256" s="164"/>
      <c r="Z1256" s="164"/>
      <c r="AA1256" s="165"/>
      <c r="AB1256" s="195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  <c r="EA1256" s="1"/>
      <c r="EB1256" s="1"/>
      <c r="EC1256" s="1"/>
      <c r="ED1256" s="1"/>
      <c r="EE1256" s="1"/>
      <c r="EF1256" s="1"/>
      <c r="EG1256" s="1"/>
      <c r="EH1256" s="1"/>
      <c r="EI1256" s="1"/>
      <c r="EJ1256" s="1"/>
      <c r="EK1256" s="1"/>
      <c r="EL1256" s="1"/>
      <c r="EM1256" s="1"/>
      <c r="EN1256" s="1"/>
      <c r="EO1256" s="1"/>
      <c r="EP1256" s="1"/>
      <c r="EQ1256" s="1"/>
      <c r="ER1256" s="1"/>
      <c r="ES1256" s="1"/>
      <c r="ET1256" s="1"/>
      <c r="EU1256" s="1"/>
      <c r="EV1256" s="1"/>
      <c r="EW1256" s="1"/>
      <c r="EX1256" s="1"/>
      <c r="EY1256" s="1"/>
      <c r="EZ1256" s="1"/>
      <c r="FA1256" s="1"/>
      <c r="FB1256" s="1"/>
      <c r="FC1256" s="1"/>
      <c r="FD1256" s="1"/>
      <c r="FE1256" s="1"/>
      <c r="FF1256" s="1"/>
      <c r="FG1256" s="1"/>
      <c r="FH1256" s="1"/>
      <c r="FI1256" s="1"/>
      <c r="FJ1256" s="1"/>
      <c r="FK1256" s="1"/>
      <c r="FL1256" s="1"/>
      <c r="FM1256" s="1"/>
      <c r="FN1256" s="1"/>
      <c r="FO1256" s="1"/>
      <c r="FP1256" s="1"/>
      <c r="FQ1256" s="1"/>
      <c r="FR1256" s="1"/>
      <c r="FS1256" s="1"/>
      <c r="FT1256" s="1"/>
      <c r="FU1256" s="1"/>
      <c r="FV1256" s="1"/>
      <c r="FW1256" s="1"/>
      <c r="FX1256" s="1"/>
      <c r="FY1256" s="1"/>
      <c r="FZ1256" s="1"/>
      <c r="GA1256" s="1"/>
      <c r="GB1256" s="1"/>
      <c r="GC1256" s="1"/>
      <c r="GD1256" s="1"/>
      <c r="GE1256" s="1"/>
      <c r="GF1256" s="1"/>
      <c r="GG1256" s="1"/>
      <c r="GH1256" s="1"/>
      <c r="GI1256" s="1"/>
      <c r="GJ1256" s="1"/>
      <c r="GK1256" s="1"/>
    </row>
    <row r="1257" spans="1:193" s="4" customFormat="1">
      <c r="A1257" s="6"/>
      <c r="B1257" s="6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94"/>
      <c r="U1257" s="2"/>
      <c r="V1257" s="164"/>
      <c r="W1257" s="148"/>
      <c r="X1257" s="164"/>
      <c r="Y1257" s="164"/>
      <c r="Z1257" s="164"/>
      <c r="AA1257" s="165"/>
      <c r="AB1257" s="195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  <c r="EA1257" s="1"/>
      <c r="EB1257" s="1"/>
      <c r="EC1257" s="1"/>
      <c r="ED1257" s="1"/>
      <c r="EE1257" s="1"/>
      <c r="EF1257" s="1"/>
      <c r="EG1257" s="1"/>
      <c r="EH1257" s="1"/>
      <c r="EI1257" s="1"/>
      <c r="EJ1257" s="1"/>
      <c r="EK1257" s="1"/>
      <c r="EL1257" s="1"/>
      <c r="EM1257" s="1"/>
      <c r="EN1257" s="1"/>
      <c r="EO1257" s="1"/>
      <c r="EP1257" s="1"/>
      <c r="EQ1257" s="1"/>
      <c r="ER1257" s="1"/>
      <c r="ES1257" s="1"/>
      <c r="ET1257" s="1"/>
      <c r="EU1257" s="1"/>
      <c r="EV1257" s="1"/>
      <c r="EW1257" s="1"/>
      <c r="EX1257" s="1"/>
      <c r="EY1257" s="1"/>
      <c r="EZ1257" s="1"/>
      <c r="FA1257" s="1"/>
      <c r="FB1257" s="1"/>
      <c r="FC1257" s="1"/>
      <c r="FD1257" s="1"/>
      <c r="FE1257" s="1"/>
      <c r="FF1257" s="1"/>
      <c r="FG1257" s="1"/>
      <c r="FH1257" s="1"/>
      <c r="FI1257" s="1"/>
      <c r="FJ1257" s="1"/>
      <c r="FK1257" s="1"/>
      <c r="FL1257" s="1"/>
      <c r="FM1257" s="1"/>
      <c r="FN1257" s="1"/>
      <c r="FO1257" s="1"/>
      <c r="FP1257" s="1"/>
      <c r="FQ1257" s="1"/>
      <c r="FR1257" s="1"/>
      <c r="FS1257" s="1"/>
      <c r="FT1257" s="1"/>
      <c r="FU1257" s="1"/>
      <c r="FV1257" s="1"/>
      <c r="FW1257" s="1"/>
      <c r="FX1257" s="1"/>
      <c r="FY1257" s="1"/>
      <c r="FZ1257" s="1"/>
      <c r="GA1257" s="1"/>
      <c r="GB1257" s="1"/>
      <c r="GC1257" s="1"/>
      <c r="GD1257" s="1"/>
      <c r="GE1257" s="1"/>
      <c r="GF1257" s="1"/>
      <c r="GG1257" s="1"/>
      <c r="GH1257" s="1"/>
      <c r="GI1257" s="1"/>
      <c r="GJ1257" s="1"/>
      <c r="GK1257" s="1"/>
    </row>
    <row r="1258" spans="1:193" s="4" customFormat="1">
      <c r="A1258" s="6"/>
      <c r="B1258" s="6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94"/>
      <c r="U1258" s="2"/>
      <c r="V1258" s="164"/>
      <c r="W1258" s="148"/>
      <c r="X1258" s="164"/>
      <c r="Y1258" s="164"/>
      <c r="Z1258" s="164"/>
      <c r="AA1258" s="165"/>
      <c r="AB1258" s="195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  <c r="EA1258" s="1"/>
      <c r="EB1258" s="1"/>
      <c r="EC1258" s="1"/>
      <c r="ED1258" s="1"/>
      <c r="EE1258" s="1"/>
      <c r="EF1258" s="1"/>
      <c r="EG1258" s="1"/>
      <c r="EH1258" s="1"/>
      <c r="EI1258" s="1"/>
      <c r="EJ1258" s="1"/>
      <c r="EK1258" s="1"/>
      <c r="EL1258" s="1"/>
      <c r="EM1258" s="1"/>
      <c r="EN1258" s="1"/>
      <c r="EO1258" s="1"/>
      <c r="EP1258" s="1"/>
      <c r="EQ1258" s="1"/>
      <c r="ER1258" s="1"/>
      <c r="ES1258" s="1"/>
      <c r="ET1258" s="1"/>
      <c r="EU1258" s="1"/>
      <c r="EV1258" s="1"/>
      <c r="EW1258" s="1"/>
      <c r="EX1258" s="1"/>
      <c r="EY1258" s="1"/>
      <c r="EZ1258" s="1"/>
      <c r="FA1258" s="1"/>
      <c r="FB1258" s="1"/>
      <c r="FC1258" s="1"/>
      <c r="FD1258" s="1"/>
      <c r="FE1258" s="1"/>
      <c r="FF1258" s="1"/>
      <c r="FG1258" s="1"/>
      <c r="FH1258" s="1"/>
      <c r="FI1258" s="1"/>
      <c r="FJ1258" s="1"/>
      <c r="FK1258" s="1"/>
      <c r="FL1258" s="1"/>
      <c r="FM1258" s="1"/>
      <c r="FN1258" s="1"/>
      <c r="FO1258" s="1"/>
      <c r="FP1258" s="1"/>
      <c r="FQ1258" s="1"/>
      <c r="FR1258" s="1"/>
      <c r="FS1258" s="1"/>
      <c r="FT1258" s="1"/>
      <c r="FU1258" s="1"/>
      <c r="FV1258" s="1"/>
      <c r="FW1258" s="1"/>
      <c r="FX1258" s="1"/>
      <c r="FY1258" s="1"/>
      <c r="FZ1258" s="1"/>
      <c r="GA1258" s="1"/>
      <c r="GB1258" s="1"/>
      <c r="GC1258" s="1"/>
      <c r="GD1258" s="1"/>
      <c r="GE1258" s="1"/>
      <c r="GF1258" s="1"/>
      <c r="GG1258" s="1"/>
      <c r="GH1258" s="1"/>
      <c r="GI1258" s="1"/>
      <c r="GJ1258" s="1"/>
      <c r="GK1258" s="1"/>
    </row>
    <row r="1259" spans="1:193" s="4" customFormat="1">
      <c r="A1259" s="6"/>
      <c r="B1259" s="6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94"/>
      <c r="U1259" s="2"/>
      <c r="V1259" s="164"/>
      <c r="W1259" s="148"/>
      <c r="X1259" s="164"/>
      <c r="Y1259" s="164"/>
      <c r="Z1259" s="164"/>
      <c r="AA1259" s="165"/>
      <c r="AB1259" s="195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  <c r="EA1259" s="1"/>
      <c r="EB1259" s="1"/>
      <c r="EC1259" s="1"/>
      <c r="ED1259" s="1"/>
      <c r="EE1259" s="1"/>
      <c r="EF1259" s="1"/>
      <c r="EG1259" s="1"/>
      <c r="EH1259" s="1"/>
      <c r="EI1259" s="1"/>
      <c r="EJ1259" s="1"/>
      <c r="EK1259" s="1"/>
      <c r="EL1259" s="1"/>
      <c r="EM1259" s="1"/>
      <c r="EN1259" s="1"/>
      <c r="EO1259" s="1"/>
      <c r="EP1259" s="1"/>
      <c r="EQ1259" s="1"/>
      <c r="ER1259" s="1"/>
      <c r="ES1259" s="1"/>
      <c r="ET1259" s="1"/>
      <c r="EU1259" s="1"/>
      <c r="EV1259" s="1"/>
      <c r="EW1259" s="1"/>
      <c r="EX1259" s="1"/>
      <c r="EY1259" s="1"/>
      <c r="EZ1259" s="1"/>
      <c r="FA1259" s="1"/>
      <c r="FB1259" s="1"/>
      <c r="FC1259" s="1"/>
      <c r="FD1259" s="1"/>
      <c r="FE1259" s="1"/>
      <c r="FF1259" s="1"/>
      <c r="FG1259" s="1"/>
      <c r="FH1259" s="1"/>
      <c r="FI1259" s="1"/>
      <c r="FJ1259" s="1"/>
      <c r="FK1259" s="1"/>
      <c r="FL1259" s="1"/>
      <c r="FM1259" s="1"/>
      <c r="FN1259" s="1"/>
      <c r="FO1259" s="1"/>
      <c r="FP1259" s="1"/>
      <c r="FQ1259" s="1"/>
      <c r="FR1259" s="1"/>
      <c r="FS1259" s="1"/>
      <c r="FT1259" s="1"/>
      <c r="FU1259" s="1"/>
      <c r="FV1259" s="1"/>
      <c r="FW1259" s="1"/>
      <c r="FX1259" s="1"/>
      <c r="FY1259" s="1"/>
      <c r="FZ1259" s="1"/>
      <c r="GA1259" s="1"/>
      <c r="GB1259" s="1"/>
      <c r="GC1259" s="1"/>
      <c r="GD1259" s="1"/>
      <c r="GE1259" s="1"/>
      <c r="GF1259" s="1"/>
      <c r="GG1259" s="1"/>
      <c r="GH1259" s="1"/>
      <c r="GI1259" s="1"/>
      <c r="GJ1259" s="1"/>
      <c r="GK1259" s="1"/>
    </row>
    <row r="1260" spans="1:193" s="4" customFormat="1">
      <c r="A1260" s="6"/>
      <c r="B1260" s="6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94"/>
      <c r="U1260" s="2"/>
      <c r="V1260" s="164"/>
      <c r="W1260" s="148"/>
      <c r="X1260" s="164"/>
      <c r="Y1260" s="164"/>
      <c r="Z1260" s="164"/>
      <c r="AA1260" s="165"/>
      <c r="AB1260" s="195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  <c r="EA1260" s="1"/>
      <c r="EB1260" s="1"/>
      <c r="EC1260" s="1"/>
      <c r="ED1260" s="1"/>
      <c r="EE1260" s="1"/>
      <c r="EF1260" s="1"/>
      <c r="EG1260" s="1"/>
      <c r="EH1260" s="1"/>
      <c r="EI1260" s="1"/>
      <c r="EJ1260" s="1"/>
      <c r="EK1260" s="1"/>
      <c r="EL1260" s="1"/>
      <c r="EM1260" s="1"/>
      <c r="EN1260" s="1"/>
      <c r="EO1260" s="1"/>
      <c r="EP1260" s="1"/>
      <c r="EQ1260" s="1"/>
      <c r="ER1260" s="1"/>
      <c r="ES1260" s="1"/>
      <c r="ET1260" s="1"/>
      <c r="EU1260" s="1"/>
      <c r="EV1260" s="1"/>
      <c r="EW1260" s="1"/>
      <c r="EX1260" s="1"/>
      <c r="EY1260" s="1"/>
      <c r="EZ1260" s="1"/>
      <c r="FA1260" s="1"/>
      <c r="FB1260" s="1"/>
      <c r="FC1260" s="1"/>
      <c r="FD1260" s="1"/>
      <c r="FE1260" s="1"/>
      <c r="FF1260" s="1"/>
      <c r="FG1260" s="1"/>
      <c r="FH1260" s="1"/>
      <c r="FI1260" s="1"/>
      <c r="FJ1260" s="1"/>
      <c r="FK1260" s="1"/>
      <c r="FL1260" s="1"/>
      <c r="FM1260" s="1"/>
      <c r="FN1260" s="1"/>
      <c r="FO1260" s="1"/>
      <c r="FP1260" s="1"/>
      <c r="FQ1260" s="1"/>
      <c r="FR1260" s="1"/>
      <c r="FS1260" s="1"/>
      <c r="FT1260" s="1"/>
      <c r="FU1260" s="1"/>
      <c r="FV1260" s="1"/>
      <c r="FW1260" s="1"/>
      <c r="FX1260" s="1"/>
      <c r="FY1260" s="1"/>
      <c r="FZ1260" s="1"/>
      <c r="GA1260" s="1"/>
      <c r="GB1260" s="1"/>
      <c r="GC1260" s="1"/>
      <c r="GD1260" s="1"/>
      <c r="GE1260" s="1"/>
      <c r="GF1260" s="1"/>
      <c r="GG1260" s="1"/>
      <c r="GH1260" s="1"/>
      <c r="GI1260" s="1"/>
      <c r="GJ1260" s="1"/>
      <c r="GK1260" s="1"/>
    </row>
    <row r="1261" spans="1:193" s="4" customFormat="1">
      <c r="A1261" s="6"/>
      <c r="B1261" s="6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94"/>
      <c r="U1261" s="2"/>
      <c r="V1261" s="164"/>
      <c r="W1261" s="148"/>
      <c r="X1261" s="164"/>
      <c r="Y1261" s="164"/>
      <c r="Z1261" s="164"/>
      <c r="AA1261" s="165"/>
      <c r="AB1261" s="195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  <c r="EA1261" s="1"/>
      <c r="EB1261" s="1"/>
      <c r="EC1261" s="1"/>
      <c r="ED1261" s="1"/>
      <c r="EE1261" s="1"/>
      <c r="EF1261" s="1"/>
      <c r="EG1261" s="1"/>
      <c r="EH1261" s="1"/>
      <c r="EI1261" s="1"/>
      <c r="EJ1261" s="1"/>
      <c r="EK1261" s="1"/>
      <c r="EL1261" s="1"/>
      <c r="EM1261" s="1"/>
      <c r="EN1261" s="1"/>
      <c r="EO1261" s="1"/>
      <c r="EP1261" s="1"/>
      <c r="EQ1261" s="1"/>
      <c r="ER1261" s="1"/>
      <c r="ES1261" s="1"/>
      <c r="ET1261" s="1"/>
      <c r="EU1261" s="1"/>
      <c r="EV1261" s="1"/>
      <c r="EW1261" s="1"/>
      <c r="EX1261" s="1"/>
      <c r="EY1261" s="1"/>
      <c r="EZ1261" s="1"/>
      <c r="FA1261" s="1"/>
      <c r="FB1261" s="1"/>
      <c r="FC1261" s="1"/>
      <c r="FD1261" s="1"/>
      <c r="FE1261" s="1"/>
      <c r="FF1261" s="1"/>
      <c r="FG1261" s="1"/>
      <c r="FH1261" s="1"/>
      <c r="FI1261" s="1"/>
      <c r="FJ1261" s="1"/>
      <c r="FK1261" s="1"/>
      <c r="FL1261" s="1"/>
      <c r="FM1261" s="1"/>
      <c r="FN1261" s="1"/>
      <c r="FO1261" s="1"/>
      <c r="FP1261" s="1"/>
      <c r="FQ1261" s="1"/>
      <c r="FR1261" s="1"/>
      <c r="FS1261" s="1"/>
      <c r="FT1261" s="1"/>
      <c r="FU1261" s="1"/>
      <c r="FV1261" s="1"/>
      <c r="FW1261" s="1"/>
      <c r="FX1261" s="1"/>
      <c r="FY1261" s="1"/>
      <c r="FZ1261" s="1"/>
      <c r="GA1261" s="1"/>
      <c r="GB1261" s="1"/>
      <c r="GC1261" s="1"/>
      <c r="GD1261" s="1"/>
      <c r="GE1261" s="1"/>
      <c r="GF1261" s="1"/>
      <c r="GG1261" s="1"/>
      <c r="GH1261" s="1"/>
      <c r="GI1261" s="1"/>
      <c r="GJ1261" s="1"/>
      <c r="GK1261" s="1"/>
    </row>
    <row r="1262" spans="1:193" s="4" customFormat="1">
      <c r="A1262" s="6"/>
      <c r="B1262" s="6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94"/>
      <c r="U1262" s="2"/>
      <c r="V1262" s="164"/>
      <c r="W1262" s="148"/>
      <c r="X1262" s="164"/>
      <c r="Y1262" s="164"/>
      <c r="Z1262" s="164"/>
      <c r="AA1262" s="165"/>
      <c r="AB1262" s="195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  <c r="EA1262" s="1"/>
      <c r="EB1262" s="1"/>
      <c r="EC1262" s="1"/>
      <c r="ED1262" s="1"/>
      <c r="EE1262" s="1"/>
      <c r="EF1262" s="1"/>
      <c r="EG1262" s="1"/>
      <c r="EH1262" s="1"/>
      <c r="EI1262" s="1"/>
      <c r="EJ1262" s="1"/>
      <c r="EK1262" s="1"/>
      <c r="EL1262" s="1"/>
      <c r="EM1262" s="1"/>
      <c r="EN1262" s="1"/>
      <c r="EO1262" s="1"/>
      <c r="EP1262" s="1"/>
      <c r="EQ1262" s="1"/>
      <c r="ER1262" s="1"/>
      <c r="ES1262" s="1"/>
      <c r="ET1262" s="1"/>
      <c r="EU1262" s="1"/>
      <c r="EV1262" s="1"/>
      <c r="EW1262" s="1"/>
      <c r="EX1262" s="1"/>
      <c r="EY1262" s="1"/>
      <c r="EZ1262" s="1"/>
      <c r="FA1262" s="1"/>
      <c r="FB1262" s="1"/>
      <c r="FC1262" s="1"/>
      <c r="FD1262" s="1"/>
      <c r="FE1262" s="1"/>
      <c r="FF1262" s="1"/>
      <c r="FG1262" s="1"/>
      <c r="FH1262" s="1"/>
      <c r="FI1262" s="1"/>
      <c r="FJ1262" s="1"/>
      <c r="FK1262" s="1"/>
      <c r="FL1262" s="1"/>
      <c r="FM1262" s="1"/>
      <c r="FN1262" s="1"/>
      <c r="FO1262" s="1"/>
      <c r="FP1262" s="1"/>
      <c r="FQ1262" s="1"/>
      <c r="FR1262" s="1"/>
      <c r="FS1262" s="1"/>
      <c r="FT1262" s="1"/>
      <c r="FU1262" s="1"/>
      <c r="FV1262" s="1"/>
      <c r="FW1262" s="1"/>
      <c r="FX1262" s="1"/>
      <c r="FY1262" s="1"/>
      <c r="FZ1262" s="1"/>
      <c r="GA1262" s="1"/>
      <c r="GB1262" s="1"/>
      <c r="GC1262" s="1"/>
      <c r="GD1262" s="1"/>
      <c r="GE1262" s="1"/>
      <c r="GF1262" s="1"/>
      <c r="GG1262" s="1"/>
      <c r="GH1262" s="1"/>
      <c r="GI1262" s="1"/>
      <c r="GJ1262" s="1"/>
      <c r="GK1262" s="1"/>
    </row>
    <row r="1263" spans="1:193" s="4" customFormat="1">
      <c r="A1263" s="6"/>
      <c r="B1263" s="6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94"/>
      <c r="U1263" s="2"/>
      <c r="V1263" s="164"/>
      <c r="W1263" s="148"/>
      <c r="X1263" s="164"/>
      <c r="Y1263" s="164"/>
      <c r="Z1263" s="164"/>
      <c r="AA1263" s="165"/>
      <c r="AB1263" s="195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  <c r="EA1263" s="1"/>
      <c r="EB1263" s="1"/>
      <c r="EC1263" s="1"/>
      <c r="ED1263" s="1"/>
      <c r="EE1263" s="1"/>
      <c r="EF1263" s="1"/>
      <c r="EG1263" s="1"/>
      <c r="EH1263" s="1"/>
      <c r="EI1263" s="1"/>
      <c r="EJ1263" s="1"/>
      <c r="EK1263" s="1"/>
      <c r="EL1263" s="1"/>
      <c r="EM1263" s="1"/>
      <c r="EN1263" s="1"/>
      <c r="EO1263" s="1"/>
      <c r="EP1263" s="1"/>
      <c r="EQ1263" s="1"/>
      <c r="ER1263" s="1"/>
      <c r="ES1263" s="1"/>
      <c r="ET1263" s="1"/>
      <c r="EU1263" s="1"/>
      <c r="EV1263" s="1"/>
      <c r="EW1263" s="1"/>
      <c r="EX1263" s="1"/>
      <c r="EY1263" s="1"/>
      <c r="EZ1263" s="1"/>
      <c r="FA1263" s="1"/>
      <c r="FB1263" s="1"/>
      <c r="FC1263" s="1"/>
      <c r="FD1263" s="1"/>
      <c r="FE1263" s="1"/>
      <c r="FF1263" s="1"/>
      <c r="FG1263" s="1"/>
      <c r="FH1263" s="1"/>
      <c r="FI1263" s="1"/>
      <c r="FJ1263" s="1"/>
      <c r="FK1263" s="1"/>
      <c r="FL1263" s="1"/>
      <c r="FM1263" s="1"/>
      <c r="FN1263" s="1"/>
      <c r="FO1263" s="1"/>
      <c r="FP1263" s="1"/>
      <c r="FQ1263" s="1"/>
      <c r="FR1263" s="1"/>
      <c r="FS1263" s="1"/>
      <c r="FT1263" s="1"/>
      <c r="FU1263" s="1"/>
      <c r="FV1263" s="1"/>
      <c r="FW1263" s="1"/>
      <c r="FX1263" s="1"/>
      <c r="FY1263" s="1"/>
      <c r="FZ1263" s="1"/>
      <c r="GA1263" s="1"/>
      <c r="GB1263" s="1"/>
      <c r="GC1263" s="1"/>
      <c r="GD1263" s="1"/>
      <c r="GE1263" s="1"/>
      <c r="GF1263" s="1"/>
      <c r="GG1263" s="1"/>
      <c r="GH1263" s="1"/>
      <c r="GI1263" s="1"/>
      <c r="GJ1263" s="1"/>
      <c r="GK1263" s="1"/>
    </row>
    <row r="1264" spans="1:193" s="4" customFormat="1">
      <c r="A1264" s="6"/>
      <c r="B1264" s="6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94"/>
      <c r="U1264" s="2"/>
      <c r="V1264" s="164"/>
      <c r="W1264" s="148"/>
      <c r="X1264" s="164"/>
      <c r="Y1264" s="164"/>
      <c r="Z1264" s="164"/>
      <c r="AA1264" s="165"/>
      <c r="AB1264" s="195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</row>
    <row r="1265" spans="1:193" s="4" customFormat="1">
      <c r="A1265" s="6"/>
      <c r="B1265" s="6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94"/>
      <c r="U1265" s="2"/>
      <c r="V1265" s="164"/>
      <c r="W1265" s="148"/>
      <c r="X1265" s="164"/>
      <c r="Y1265" s="164"/>
      <c r="Z1265" s="164"/>
      <c r="AA1265" s="165"/>
      <c r="AB1265" s="195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</row>
    <row r="1266" spans="1:193" s="4" customFormat="1">
      <c r="A1266" s="6"/>
      <c r="B1266" s="6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94"/>
      <c r="U1266" s="2"/>
      <c r="V1266" s="164"/>
      <c r="W1266" s="148"/>
      <c r="X1266" s="164"/>
      <c r="Y1266" s="164"/>
      <c r="Z1266" s="164"/>
      <c r="AA1266" s="165"/>
      <c r="AB1266" s="195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</row>
    <row r="1267" spans="1:193" s="4" customFormat="1">
      <c r="A1267" s="6"/>
      <c r="B1267" s="6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94"/>
      <c r="U1267" s="2"/>
      <c r="V1267" s="164"/>
      <c r="W1267" s="148"/>
      <c r="X1267" s="164"/>
      <c r="Y1267" s="164"/>
      <c r="Z1267" s="164"/>
      <c r="AA1267" s="165"/>
      <c r="AB1267" s="195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</row>
    <row r="1268" spans="1:193" s="4" customFormat="1">
      <c r="A1268" s="6"/>
      <c r="B1268" s="6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94"/>
      <c r="U1268" s="2"/>
      <c r="V1268" s="164"/>
      <c r="W1268" s="148"/>
      <c r="X1268" s="164"/>
      <c r="Y1268" s="164"/>
      <c r="Z1268" s="164"/>
      <c r="AA1268" s="165"/>
      <c r="AB1268" s="195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  <c r="EA1268" s="1"/>
      <c r="EB1268" s="1"/>
      <c r="EC1268" s="1"/>
      <c r="ED1268" s="1"/>
      <c r="EE1268" s="1"/>
      <c r="EF1268" s="1"/>
      <c r="EG1268" s="1"/>
      <c r="EH1268" s="1"/>
      <c r="EI1268" s="1"/>
      <c r="EJ1268" s="1"/>
      <c r="EK1268" s="1"/>
      <c r="EL1268" s="1"/>
      <c r="EM1268" s="1"/>
      <c r="EN1268" s="1"/>
      <c r="EO1268" s="1"/>
      <c r="EP1268" s="1"/>
      <c r="EQ1268" s="1"/>
      <c r="ER1268" s="1"/>
      <c r="ES1268" s="1"/>
      <c r="ET1268" s="1"/>
      <c r="EU1268" s="1"/>
      <c r="EV1268" s="1"/>
      <c r="EW1268" s="1"/>
      <c r="EX1268" s="1"/>
      <c r="EY1268" s="1"/>
      <c r="EZ1268" s="1"/>
      <c r="FA1268" s="1"/>
      <c r="FB1268" s="1"/>
      <c r="FC1268" s="1"/>
      <c r="FD1268" s="1"/>
      <c r="FE1268" s="1"/>
      <c r="FF1268" s="1"/>
      <c r="FG1268" s="1"/>
      <c r="FH1268" s="1"/>
      <c r="FI1268" s="1"/>
      <c r="FJ1268" s="1"/>
      <c r="FK1268" s="1"/>
      <c r="FL1268" s="1"/>
      <c r="FM1268" s="1"/>
      <c r="FN1268" s="1"/>
      <c r="FO1268" s="1"/>
      <c r="FP1268" s="1"/>
      <c r="FQ1268" s="1"/>
      <c r="FR1268" s="1"/>
      <c r="FS1268" s="1"/>
      <c r="FT1268" s="1"/>
      <c r="FU1268" s="1"/>
      <c r="FV1268" s="1"/>
      <c r="FW1268" s="1"/>
      <c r="FX1268" s="1"/>
      <c r="FY1268" s="1"/>
      <c r="FZ1268" s="1"/>
      <c r="GA1268" s="1"/>
      <c r="GB1268" s="1"/>
      <c r="GC1268" s="1"/>
      <c r="GD1268" s="1"/>
      <c r="GE1268" s="1"/>
      <c r="GF1268" s="1"/>
      <c r="GG1268" s="1"/>
      <c r="GH1268" s="1"/>
      <c r="GI1268" s="1"/>
      <c r="GJ1268" s="1"/>
      <c r="GK1268" s="1"/>
    </row>
    <row r="1269" spans="1:193" s="4" customFormat="1">
      <c r="A1269" s="6"/>
      <c r="B1269" s="6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94"/>
      <c r="U1269" s="2"/>
      <c r="V1269" s="164"/>
      <c r="W1269" s="148"/>
      <c r="X1269" s="164"/>
      <c r="Y1269" s="164"/>
      <c r="Z1269" s="164"/>
      <c r="AA1269" s="165"/>
      <c r="AB1269" s="195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  <c r="EA1269" s="1"/>
      <c r="EB1269" s="1"/>
      <c r="EC1269" s="1"/>
      <c r="ED1269" s="1"/>
      <c r="EE1269" s="1"/>
      <c r="EF1269" s="1"/>
      <c r="EG1269" s="1"/>
      <c r="EH1269" s="1"/>
      <c r="EI1269" s="1"/>
      <c r="EJ1269" s="1"/>
      <c r="EK1269" s="1"/>
      <c r="EL1269" s="1"/>
      <c r="EM1269" s="1"/>
      <c r="EN1269" s="1"/>
      <c r="EO1269" s="1"/>
      <c r="EP1269" s="1"/>
      <c r="EQ1269" s="1"/>
      <c r="ER1269" s="1"/>
      <c r="ES1269" s="1"/>
      <c r="ET1269" s="1"/>
      <c r="EU1269" s="1"/>
      <c r="EV1269" s="1"/>
      <c r="EW1269" s="1"/>
      <c r="EX1269" s="1"/>
      <c r="EY1269" s="1"/>
      <c r="EZ1269" s="1"/>
      <c r="FA1269" s="1"/>
      <c r="FB1269" s="1"/>
      <c r="FC1269" s="1"/>
      <c r="FD1269" s="1"/>
      <c r="FE1269" s="1"/>
      <c r="FF1269" s="1"/>
      <c r="FG1269" s="1"/>
      <c r="FH1269" s="1"/>
      <c r="FI1269" s="1"/>
      <c r="FJ1269" s="1"/>
      <c r="FK1269" s="1"/>
      <c r="FL1269" s="1"/>
      <c r="FM1269" s="1"/>
      <c r="FN1269" s="1"/>
      <c r="FO1269" s="1"/>
      <c r="FP1269" s="1"/>
      <c r="FQ1269" s="1"/>
      <c r="FR1269" s="1"/>
      <c r="FS1269" s="1"/>
      <c r="FT1269" s="1"/>
      <c r="FU1269" s="1"/>
      <c r="FV1269" s="1"/>
      <c r="FW1269" s="1"/>
      <c r="FX1269" s="1"/>
      <c r="FY1269" s="1"/>
      <c r="FZ1269" s="1"/>
      <c r="GA1269" s="1"/>
      <c r="GB1269" s="1"/>
      <c r="GC1269" s="1"/>
      <c r="GD1269" s="1"/>
      <c r="GE1269" s="1"/>
      <c r="GF1269" s="1"/>
      <c r="GG1269" s="1"/>
      <c r="GH1269" s="1"/>
      <c r="GI1269" s="1"/>
      <c r="GJ1269" s="1"/>
      <c r="GK1269" s="1"/>
    </row>
    <row r="1270" spans="1:193" s="4" customFormat="1">
      <c r="A1270" s="6"/>
      <c r="B1270" s="6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94"/>
      <c r="U1270" s="2"/>
      <c r="V1270" s="164"/>
      <c r="W1270" s="148"/>
      <c r="X1270" s="164"/>
      <c r="Y1270" s="164"/>
      <c r="Z1270" s="164"/>
      <c r="AA1270" s="165"/>
      <c r="AB1270" s="195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</row>
    <row r="1271" spans="1:193" s="4" customFormat="1">
      <c r="A1271" s="6"/>
      <c r="B1271" s="6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94"/>
      <c r="U1271" s="2"/>
      <c r="V1271" s="164"/>
      <c r="W1271" s="148"/>
      <c r="X1271" s="164"/>
      <c r="Y1271" s="164"/>
      <c r="Z1271" s="164"/>
      <c r="AA1271" s="165"/>
      <c r="AB1271" s="195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</row>
    <row r="1272" spans="1:193" s="4" customFormat="1">
      <c r="A1272" s="6"/>
      <c r="B1272" s="6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94"/>
      <c r="U1272" s="2"/>
      <c r="V1272" s="164"/>
      <c r="W1272" s="148"/>
      <c r="X1272" s="164"/>
      <c r="Y1272" s="164"/>
      <c r="Z1272" s="164"/>
      <c r="AA1272" s="165"/>
      <c r="AB1272" s="195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</row>
    <row r="1273" spans="1:193" s="4" customFormat="1">
      <c r="A1273" s="6"/>
      <c r="B1273" s="6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94"/>
      <c r="U1273" s="2"/>
      <c r="V1273" s="164"/>
      <c r="W1273" s="148"/>
      <c r="X1273" s="164"/>
      <c r="Y1273" s="164"/>
      <c r="Z1273" s="164"/>
      <c r="AA1273" s="165"/>
      <c r="AB1273" s="195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</row>
    <row r="1274" spans="1:193" s="4" customFormat="1">
      <c r="A1274" s="6"/>
      <c r="B1274" s="6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94"/>
      <c r="U1274" s="2"/>
      <c r="V1274" s="164"/>
      <c r="W1274" s="148"/>
      <c r="X1274" s="164"/>
      <c r="Y1274" s="164"/>
      <c r="Z1274" s="164"/>
      <c r="AA1274" s="165"/>
      <c r="AB1274" s="195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</row>
    <row r="1275" spans="1:193" s="4" customFormat="1">
      <c r="A1275" s="6"/>
      <c r="B1275" s="6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94"/>
      <c r="U1275" s="2"/>
      <c r="V1275" s="164"/>
      <c r="W1275" s="148"/>
      <c r="X1275" s="164"/>
      <c r="Y1275" s="164"/>
      <c r="Z1275" s="164"/>
      <c r="AA1275" s="165"/>
      <c r="AB1275" s="195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</row>
    <row r="1276" spans="1:193" s="4" customFormat="1">
      <c r="A1276" s="6"/>
      <c r="B1276" s="6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94"/>
      <c r="U1276" s="2"/>
      <c r="V1276" s="164"/>
      <c r="W1276" s="148"/>
      <c r="X1276" s="164"/>
      <c r="Y1276" s="164"/>
      <c r="Z1276" s="164"/>
      <c r="AA1276" s="165"/>
      <c r="AB1276" s="195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  <c r="EA1276" s="1"/>
      <c r="EB1276" s="1"/>
      <c r="EC1276" s="1"/>
      <c r="ED1276" s="1"/>
      <c r="EE1276" s="1"/>
      <c r="EF1276" s="1"/>
      <c r="EG1276" s="1"/>
      <c r="EH1276" s="1"/>
      <c r="EI1276" s="1"/>
      <c r="EJ1276" s="1"/>
      <c r="EK1276" s="1"/>
      <c r="EL1276" s="1"/>
      <c r="EM1276" s="1"/>
      <c r="EN1276" s="1"/>
      <c r="EO1276" s="1"/>
      <c r="EP1276" s="1"/>
      <c r="EQ1276" s="1"/>
      <c r="ER1276" s="1"/>
      <c r="ES1276" s="1"/>
      <c r="ET1276" s="1"/>
      <c r="EU1276" s="1"/>
      <c r="EV1276" s="1"/>
      <c r="EW1276" s="1"/>
      <c r="EX1276" s="1"/>
      <c r="EY1276" s="1"/>
      <c r="EZ1276" s="1"/>
      <c r="FA1276" s="1"/>
      <c r="FB1276" s="1"/>
      <c r="FC1276" s="1"/>
      <c r="FD1276" s="1"/>
      <c r="FE1276" s="1"/>
      <c r="FF1276" s="1"/>
      <c r="FG1276" s="1"/>
      <c r="FH1276" s="1"/>
      <c r="FI1276" s="1"/>
      <c r="FJ1276" s="1"/>
      <c r="FK1276" s="1"/>
      <c r="FL1276" s="1"/>
      <c r="FM1276" s="1"/>
      <c r="FN1276" s="1"/>
      <c r="FO1276" s="1"/>
      <c r="FP1276" s="1"/>
      <c r="FQ1276" s="1"/>
      <c r="FR1276" s="1"/>
      <c r="FS1276" s="1"/>
      <c r="FT1276" s="1"/>
      <c r="FU1276" s="1"/>
      <c r="FV1276" s="1"/>
      <c r="FW1276" s="1"/>
      <c r="FX1276" s="1"/>
      <c r="FY1276" s="1"/>
      <c r="FZ1276" s="1"/>
      <c r="GA1276" s="1"/>
      <c r="GB1276" s="1"/>
      <c r="GC1276" s="1"/>
      <c r="GD1276" s="1"/>
      <c r="GE1276" s="1"/>
      <c r="GF1276" s="1"/>
      <c r="GG1276" s="1"/>
      <c r="GH1276" s="1"/>
      <c r="GI1276" s="1"/>
      <c r="GJ1276" s="1"/>
      <c r="GK1276" s="1"/>
    </row>
    <row r="1277" spans="1:193" s="4" customFormat="1">
      <c r="A1277" s="6"/>
      <c r="B1277" s="6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94"/>
      <c r="U1277" s="2"/>
      <c r="V1277" s="164"/>
      <c r="W1277" s="148"/>
      <c r="X1277" s="164"/>
      <c r="Y1277" s="164"/>
      <c r="Z1277" s="164"/>
      <c r="AA1277" s="165"/>
      <c r="AB1277" s="195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</row>
    <row r="1278" spans="1:193" s="4" customFormat="1">
      <c r="A1278" s="6"/>
      <c r="B1278" s="6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94"/>
      <c r="U1278" s="2"/>
      <c r="V1278" s="164"/>
      <c r="W1278" s="148"/>
      <c r="X1278" s="164"/>
      <c r="Y1278" s="164"/>
      <c r="Z1278" s="164"/>
      <c r="AA1278" s="165"/>
      <c r="AB1278" s="195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</row>
    <row r="1279" spans="1:193" s="4" customFormat="1">
      <c r="A1279" s="6"/>
      <c r="B1279" s="6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94"/>
      <c r="U1279" s="2"/>
      <c r="V1279" s="164"/>
      <c r="W1279" s="148"/>
      <c r="X1279" s="164"/>
      <c r="Y1279" s="164"/>
      <c r="Z1279" s="164"/>
      <c r="AA1279" s="165"/>
      <c r="AB1279" s="195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</row>
    <row r="1280" spans="1:193" s="4" customFormat="1">
      <c r="A1280" s="6"/>
      <c r="B1280" s="6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94"/>
      <c r="U1280" s="2"/>
      <c r="V1280" s="164"/>
      <c r="W1280" s="148"/>
      <c r="X1280" s="164"/>
      <c r="Y1280" s="164"/>
      <c r="Z1280" s="164"/>
      <c r="AA1280" s="165"/>
      <c r="AB1280" s="195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  <c r="EA1280" s="1"/>
      <c r="EB1280" s="1"/>
      <c r="EC1280" s="1"/>
      <c r="ED1280" s="1"/>
      <c r="EE1280" s="1"/>
      <c r="EF1280" s="1"/>
      <c r="EG1280" s="1"/>
      <c r="EH1280" s="1"/>
      <c r="EI1280" s="1"/>
      <c r="EJ1280" s="1"/>
      <c r="EK1280" s="1"/>
      <c r="EL1280" s="1"/>
      <c r="EM1280" s="1"/>
      <c r="EN1280" s="1"/>
      <c r="EO1280" s="1"/>
      <c r="EP1280" s="1"/>
      <c r="EQ1280" s="1"/>
      <c r="ER1280" s="1"/>
      <c r="ES1280" s="1"/>
      <c r="ET1280" s="1"/>
      <c r="EU1280" s="1"/>
      <c r="EV1280" s="1"/>
      <c r="EW1280" s="1"/>
      <c r="EX1280" s="1"/>
      <c r="EY1280" s="1"/>
      <c r="EZ1280" s="1"/>
      <c r="FA1280" s="1"/>
      <c r="FB1280" s="1"/>
      <c r="FC1280" s="1"/>
      <c r="FD1280" s="1"/>
      <c r="FE1280" s="1"/>
      <c r="FF1280" s="1"/>
      <c r="FG1280" s="1"/>
      <c r="FH1280" s="1"/>
      <c r="FI1280" s="1"/>
      <c r="FJ1280" s="1"/>
      <c r="FK1280" s="1"/>
      <c r="FL1280" s="1"/>
      <c r="FM1280" s="1"/>
      <c r="FN1280" s="1"/>
      <c r="FO1280" s="1"/>
      <c r="FP1280" s="1"/>
      <c r="FQ1280" s="1"/>
      <c r="FR1280" s="1"/>
      <c r="FS1280" s="1"/>
      <c r="FT1280" s="1"/>
      <c r="FU1280" s="1"/>
      <c r="FV1280" s="1"/>
      <c r="FW1280" s="1"/>
      <c r="FX1280" s="1"/>
      <c r="FY1280" s="1"/>
      <c r="FZ1280" s="1"/>
      <c r="GA1280" s="1"/>
      <c r="GB1280" s="1"/>
      <c r="GC1280" s="1"/>
      <c r="GD1280" s="1"/>
      <c r="GE1280" s="1"/>
      <c r="GF1280" s="1"/>
      <c r="GG1280" s="1"/>
      <c r="GH1280" s="1"/>
      <c r="GI1280" s="1"/>
      <c r="GJ1280" s="1"/>
      <c r="GK1280" s="1"/>
    </row>
    <row r="1281" spans="1:193" s="4" customFormat="1">
      <c r="A1281" s="6"/>
      <c r="B1281" s="6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94"/>
      <c r="U1281" s="2"/>
      <c r="V1281" s="164"/>
      <c r="W1281" s="148"/>
      <c r="X1281" s="164"/>
      <c r="Y1281" s="164"/>
      <c r="Z1281" s="164"/>
      <c r="AA1281" s="165"/>
      <c r="AB1281" s="195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  <c r="EA1281" s="1"/>
      <c r="EB1281" s="1"/>
      <c r="EC1281" s="1"/>
      <c r="ED1281" s="1"/>
      <c r="EE1281" s="1"/>
      <c r="EF1281" s="1"/>
      <c r="EG1281" s="1"/>
      <c r="EH1281" s="1"/>
      <c r="EI1281" s="1"/>
      <c r="EJ1281" s="1"/>
      <c r="EK1281" s="1"/>
      <c r="EL1281" s="1"/>
      <c r="EM1281" s="1"/>
      <c r="EN1281" s="1"/>
      <c r="EO1281" s="1"/>
      <c r="EP1281" s="1"/>
      <c r="EQ1281" s="1"/>
      <c r="ER1281" s="1"/>
      <c r="ES1281" s="1"/>
      <c r="ET1281" s="1"/>
      <c r="EU1281" s="1"/>
      <c r="EV1281" s="1"/>
      <c r="EW1281" s="1"/>
      <c r="EX1281" s="1"/>
      <c r="EY1281" s="1"/>
      <c r="EZ1281" s="1"/>
      <c r="FA1281" s="1"/>
      <c r="FB1281" s="1"/>
      <c r="FC1281" s="1"/>
      <c r="FD1281" s="1"/>
      <c r="FE1281" s="1"/>
      <c r="FF1281" s="1"/>
      <c r="FG1281" s="1"/>
      <c r="FH1281" s="1"/>
      <c r="FI1281" s="1"/>
      <c r="FJ1281" s="1"/>
      <c r="FK1281" s="1"/>
      <c r="FL1281" s="1"/>
      <c r="FM1281" s="1"/>
      <c r="FN1281" s="1"/>
      <c r="FO1281" s="1"/>
      <c r="FP1281" s="1"/>
      <c r="FQ1281" s="1"/>
      <c r="FR1281" s="1"/>
      <c r="FS1281" s="1"/>
      <c r="FT1281" s="1"/>
      <c r="FU1281" s="1"/>
      <c r="FV1281" s="1"/>
      <c r="FW1281" s="1"/>
      <c r="FX1281" s="1"/>
      <c r="FY1281" s="1"/>
      <c r="FZ1281" s="1"/>
      <c r="GA1281" s="1"/>
      <c r="GB1281" s="1"/>
      <c r="GC1281" s="1"/>
      <c r="GD1281" s="1"/>
      <c r="GE1281" s="1"/>
      <c r="GF1281" s="1"/>
      <c r="GG1281" s="1"/>
      <c r="GH1281" s="1"/>
      <c r="GI1281" s="1"/>
      <c r="GJ1281" s="1"/>
      <c r="GK1281" s="1"/>
    </row>
    <row r="1282" spans="1:193" s="4" customFormat="1">
      <c r="A1282" s="6"/>
      <c r="B1282" s="6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94"/>
      <c r="U1282" s="2"/>
      <c r="V1282" s="164"/>
      <c r="W1282" s="148"/>
      <c r="X1282" s="164"/>
      <c r="Y1282" s="164"/>
      <c r="Z1282" s="164"/>
      <c r="AA1282" s="165"/>
      <c r="AB1282" s="195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</row>
    <row r="1283" spans="1:193" s="4" customFormat="1">
      <c r="A1283" s="6"/>
      <c r="B1283" s="6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94"/>
      <c r="U1283" s="2"/>
      <c r="V1283" s="164"/>
      <c r="W1283" s="148"/>
      <c r="X1283" s="164"/>
      <c r="Y1283" s="164"/>
      <c r="Z1283" s="164"/>
      <c r="AA1283" s="165"/>
      <c r="AB1283" s="195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</row>
    <row r="1284" spans="1:193" s="4" customFormat="1">
      <c r="A1284" s="6"/>
      <c r="B1284" s="6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94"/>
      <c r="U1284" s="2"/>
      <c r="V1284" s="164"/>
      <c r="W1284" s="148"/>
      <c r="X1284" s="164"/>
      <c r="Y1284" s="164"/>
      <c r="Z1284" s="164"/>
      <c r="AA1284" s="165"/>
      <c r="AB1284" s="195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  <c r="EA1284" s="1"/>
      <c r="EB1284" s="1"/>
      <c r="EC1284" s="1"/>
      <c r="ED1284" s="1"/>
      <c r="EE1284" s="1"/>
      <c r="EF1284" s="1"/>
      <c r="EG1284" s="1"/>
      <c r="EH1284" s="1"/>
      <c r="EI1284" s="1"/>
      <c r="EJ1284" s="1"/>
      <c r="EK1284" s="1"/>
      <c r="EL1284" s="1"/>
      <c r="EM1284" s="1"/>
      <c r="EN1284" s="1"/>
      <c r="EO1284" s="1"/>
      <c r="EP1284" s="1"/>
      <c r="EQ1284" s="1"/>
      <c r="ER1284" s="1"/>
      <c r="ES1284" s="1"/>
      <c r="ET1284" s="1"/>
      <c r="EU1284" s="1"/>
      <c r="EV1284" s="1"/>
      <c r="EW1284" s="1"/>
      <c r="EX1284" s="1"/>
      <c r="EY1284" s="1"/>
      <c r="EZ1284" s="1"/>
      <c r="FA1284" s="1"/>
      <c r="FB1284" s="1"/>
      <c r="FC1284" s="1"/>
      <c r="FD1284" s="1"/>
      <c r="FE1284" s="1"/>
      <c r="FF1284" s="1"/>
      <c r="FG1284" s="1"/>
      <c r="FH1284" s="1"/>
      <c r="FI1284" s="1"/>
      <c r="FJ1284" s="1"/>
      <c r="FK1284" s="1"/>
      <c r="FL1284" s="1"/>
      <c r="FM1284" s="1"/>
      <c r="FN1284" s="1"/>
      <c r="FO1284" s="1"/>
      <c r="FP1284" s="1"/>
      <c r="FQ1284" s="1"/>
      <c r="FR1284" s="1"/>
      <c r="FS1284" s="1"/>
      <c r="FT1284" s="1"/>
      <c r="FU1284" s="1"/>
      <c r="FV1284" s="1"/>
      <c r="FW1284" s="1"/>
      <c r="FX1284" s="1"/>
      <c r="FY1284" s="1"/>
      <c r="FZ1284" s="1"/>
      <c r="GA1284" s="1"/>
      <c r="GB1284" s="1"/>
      <c r="GC1284" s="1"/>
      <c r="GD1284" s="1"/>
      <c r="GE1284" s="1"/>
      <c r="GF1284" s="1"/>
      <c r="GG1284" s="1"/>
      <c r="GH1284" s="1"/>
      <c r="GI1284" s="1"/>
      <c r="GJ1284" s="1"/>
      <c r="GK1284" s="1"/>
    </row>
    <row r="1285" spans="1:193" s="4" customFormat="1">
      <c r="A1285" s="6"/>
      <c r="B1285" s="6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94"/>
      <c r="U1285" s="2"/>
      <c r="V1285" s="164"/>
      <c r="W1285" s="148"/>
      <c r="X1285" s="164"/>
      <c r="Y1285" s="164"/>
      <c r="Z1285" s="164"/>
      <c r="AA1285" s="165"/>
      <c r="AB1285" s="195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</row>
    <row r="1286" spans="1:193" s="4" customFormat="1">
      <c r="A1286" s="6"/>
      <c r="B1286" s="6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94"/>
      <c r="U1286" s="2"/>
      <c r="V1286" s="164"/>
      <c r="W1286" s="148"/>
      <c r="X1286" s="164"/>
      <c r="Y1286" s="164"/>
      <c r="Z1286" s="164"/>
      <c r="AA1286" s="165"/>
      <c r="AB1286" s="195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</row>
    <row r="1287" spans="1:193" s="4" customFormat="1">
      <c r="A1287" s="6"/>
      <c r="B1287" s="6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94"/>
      <c r="U1287" s="2"/>
      <c r="V1287" s="164"/>
      <c r="W1287" s="148"/>
      <c r="X1287" s="164"/>
      <c r="Y1287" s="164"/>
      <c r="Z1287" s="164"/>
      <c r="AA1287" s="165"/>
      <c r="AB1287" s="195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</row>
    <row r="1288" spans="1:193" s="4" customFormat="1">
      <c r="A1288" s="6"/>
      <c r="B1288" s="6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94"/>
      <c r="U1288" s="2"/>
      <c r="V1288" s="164"/>
      <c r="W1288" s="148"/>
      <c r="X1288" s="164"/>
      <c r="Y1288" s="164"/>
      <c r="Z1288" s="164"/>
      <c r="AA1288" s="165"/>
      <c r="AB1288" s="195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</row>
    <row r="1289" spans="1:193" s="4" customFormat="1">
      <c r="A1289" s="6"/>
      <c r="B1289" s="6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94"/>
      <c r="U1289" s="2"/>
      <c r="V1289" s="164"/>
      <c r="W1289" s="148"/>
      <c r="X1289" s="164"/>
      <c r="Y1289" s="164"/>
      <c r="Z1289" s="164"/>
      <c r="AA1289" s="165"/>
      <c r="AB1289" s="195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</row>
    <row r="1290" spans="1:193" s="4" customFormat="1">
      <c r="A1290" s="6"/>
      <c r="B1290" s="6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94"/>
      <c r="U1290" s="2"/>
      <c r="V1290" s="164"/>
      <c r="W1290" s="148"/>
      <c r="X1290" s="164"/>
      <c r="Y1290" s="164"/>
      <c r="Z1290" s="164"/>
      <c r="AA1290" s="165"/>
      <c r="AB1290" s="195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</row>
    <row r="1291" spans="1:193" s="4" customFormat="1">
      <c r="A1291" s="6"/>
      <c r="B1291" s="6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94"/>
      <c r="U1291" s="2"/>
      <c r="V1291" s="164"/>
      <c r="W1291" s="148"/>
      <c r="X1291" s="164"/>
      <c r="Y1291" s="164"/>
      <c r="Z1291" s="164"/>
      <c r="AA1291" s="165"/>
      <c r="AB1291" s="195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</row>
    <row r="1292" spans="1:193" s="4" customFormat="1">
      <c r="A1292" s="6"/>
      <c r="B1292" s="6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94"/>
      <c r="U1292" s="2"/>
      <c r="V1292" s="164"/>
      <c r="W1292" s="148"/>
      <c r="X1292" s="164"/>
      <c r="Y1292" s="164"/>
      <c r="Z1292" s="164"/>
      <c r="AA1292" s="165"/>
      <c r="AB1292" s="195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</row>
    <row r="1293" spans="1:193" s="4" customFormat="1">
      <c r="A1293" s="6"/>
      <c r="B1293" s="6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94"/>
      <c r="U1293" s="2"/>
      <c r="V1293" s="164"/>
      <c r="W1293" s="148"/>
      <c r="X1293" s="164"/>
      <c r="Y1293" s="164"/>
      <c r="Z1293" s="164"/>
      <c r="AA1293" s="165"/>
      <c r="AB1293" s="195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  <c r="EA1293" s="1"/>
      <c r="EB1293" s="1"/>
      <c r="EC1293" s="1"/>
      <c r="ED1293" s="1"/>
      <c r="EE1293" s="1"/>
      <c r="EF1293" s="1"/>
      <c r="EG1293" s="1"/>
      <c r="EH1293" s="1"/>
      <c r="EI1293" s="1"/>
      <c r="EJ1293" s="1"/>
      <c r="EK1293" s="1"/>
      <c r="EL1293" s="1"/>
      <c r="EM1293" s="1"/>
      <c r="EN1293" s="1"/>
      <c r="EO1293" s="1"/>
      <c r="EP1293" s="1"/>
      <c r="EQ1293" s="1"/>
      <c r="ER1293" s="1"/>
      <c r="ES1293" s="1"/>
      <c r="ET1293" s="1"/>
      <c r="EU1293" s="1"/>
      <c r="EV1293" s="1"/>
      <c r="EW1293" s="1"/>
      <c r="EX1293" s="1"/>
      <c r="EY1293" s="1"/>
      <c r="EZ1293" s="1"/>
      <c r="FA1293" s="1"/>
      <c r="FB1293" s="1"/>
      <c r="FC1293" s="1"/>
      <c r="FD1293" s="1"/>
      <c r="FE1293" s="1"/>
      <c r="FF1293" s="1"/>
      <c r="FG1293" s="1"/>
      <c r="FH1293" s="1"/>
      <c r="FI1293" s="1"/>
      <c r="FJ1293" s="1"/>
      <c r="FK1293" s="1"/>
      <c r="FL1293" s="1"/>
      <c r="FM1293" s="1"/>
      <c r="FN1293" s="1"/>
      <c r="FO1293" s="1"/>
      <c r="FP1293" s="1"/>
      <c r="FQ1293" s="1"/>
      <c r="FR1293" s="1"/>
      <c r="FS1293" s="1"/>
      <c r="FT1293" s="1"/>
      <c r="FU1293" s="1"/>
      <c r="FV1293" s="1"/>
      <c r="FW1293" s="1"/>
      <c r="FX1293" s="1"/>
      <c r="FY1293" s="1"/>
      <c r="FZ1293" s="1"/>
      <c r="GA1293" s="1"/>
      <c r="GB1293" s="1"/>
      <c r="GC1293" s="1"/>
      <c r="GD1293" s="1"/>
      <c r="GE1293" s="1"/>
      <c r="GF1293" s="1"/>
      <c r="GG1293" s="1"/>
      <c r="GH1293" s="1"/>
      <c r="GI1293" s="1"/>
      <c r="GJ1293" s="1"/>
      <c r="GK1293" s="1"/>
    </row>
    <row r="1294" spans="1:193" s="4" customFormat="1">
      <c r="A1294" s="6"/>
      <c r="B1294" s="6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94"/>
      <c r="U1294" s="2"/>
      <c r="V1294" s="164"/>
      <c r="W1294" s="148"/>
      <c r="X1294" s="164"/>
      <c r="Y1294" s="164"/>
      <c r="Z1294" s="164"/>
      <c r="AA1294" s="165"/>
      <c r="AB1294" s="195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</row>
    <row r="1295" spans="1:193" s="4" customFormat="1">
      <c r="A1295" s="6"/>
      <c r="B1295" s="6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94"/>
      <c r="U1295" s="2"/>
      <c r="V1295" s="164"/>
      <c r="W1295" s="148"/>
      <c r="X1295" s="164"/>
      <c r="Y1295" s="164"/>
      <c r="Z1295" s="164"/>
      <c r="AA1295" s="165"/>
      <c r="AB1295" s="195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  <c r="EA1295" s="1"/>
      <c r="EB1295" s="1"/>
      <c r="EC1295" s="1"/>
      <c r="ED1295" s="1"/>
      <c r="EE1295" s="1"/>
      <c r="EF1295" s="1"/>
      <c r="EG1295" s="1"/>
      <c r="EH1295" s="1"/>
      <c r="EI1295" s="1"/>
      <c r="EJ1295" s="1"/>
      <c r="EK1295" s="1"/>
      <c r="EL1295" s="1"/>
      <c r="EM1295" s="1"/>
      <c r="EN1295" s="1"/>
      <c r="EO1295" s="1"/>
      <c r="EP1295" s="1"/>
      <c r="EQ1295" s="1"/>
      <c r="ER1295" s="1"/>
      <c r="ES1295" s="1"/>
      <c r="ET1295" s="1"/>
      <c r="EU1295" s="1"/>
      <c r="EV1295" s="1"/>
      <c r="EW1295" s="1"/>
      <c r="EX1295" s="1"/>
      <c r="EY1295" s="1"/>
      <c r="EZ1295" s="1"/>
      <c r="FA1295" s="1"/>
      <c r="FB1295" s="1"/>
      <c r="FC1295" s="1"/>
      <c r="FD1295" s="1"/>
      <c r="FE1295" s="1"/>
      <c r="FF1295" s="1"/>
      <c r="FG1295" s="1"/>
      <c r="FH1295" s="1"/>
      <c r="FI1295" s="1"/>
      <c r="FJ1295" s="1"/>
      <c r="FK1295" s="1"/>
      <c r="FL1295" s="1"/>
      <c r="FM1295" s="1"/>
      <c r="FN1295" s="1"/>
      <c r="FO1295" s="1"/>
      <c r="FP1295" s="1"/>
      <c r="FQ1295" s="1"/>
      <c r="FR1295" s="1"/>
      <c r="FS1295" s="1"/>
      <c r="FT1295" s="1"/>
      <c r="FU1295" s="1"/>
      <c r="FV1295" s="1"/>
      <c r="FW1295" s="1"/>
      <c r="FX1295" s="1"/>
      <c r="FY1295" s="1"/>
      <c r="FZ1295" s="1"/>
      <c r="GA1295" s="1"/>
      <c r="GB1295" s="1"/>
      <c r="GC1295" s="1"/>
      <c r="GD1295" s="1"/>
      <c r="GE1295" s="1"/>
      <c r="GF1295" s="1"/>
      <c r="GG1295" s="1"/>
      <c r="GH1295" s="1"/>
      <c r="GI1295" s="1"/>
      <c r="GJ1295" s="1"/>
      <c r="GK1295" s="1"/>
    </row>
    <row r="1296" spans="1:193" s="4" customFormat="1">
      <c r="A1296" s="6"/>
      <c r="B1296" s="6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94"/>
      <c r="U1296" s="2"/>
      <c r="V1296" s="164"/>
      <c r="W1296" s="148"/>
      <c r="X1296" s="164"/>
      <c r="Y1296" s="164"/>
      <c r="Z1296" s="164"/>
      <c r="AA1296" s="165"/>
      <c r="AB1296" s="195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</row>
    <row r="1297" spans="1:193" s="4" customFormat="1">
      <c r="A1297" s="6"/>
      <c r="B1297" s="6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94"/>
      <c r="U1297" s="2"/>
      <c r="V1297" s="164"/>
      <c r="W1297" s="148"/>
      <c r="X1297" s="164"/>
      <c r="Y1297" s="164"/>
      <c r="Z1297" s="164"/>
      <c r="AA1297" s="165"/>
      <c r="AB1297" s="195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</row>
    <row r="1298" spans="1:193" s="4" customFormat="1">
      <c r="A1298" s="6"/>
      <c r="B1298" s="6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94"/>
      <c r="U1298" s="2"/>
      <c r="V1298" s="164"/>
      <c r="W1298" s="148"/>
      <c r="X1298" s="164"/>
      <c r="Y1298" s="164"/>
      <c r="Z1298" s="164"/>
      <c r="AA1298" s="165"/>
      <c r="AB1298" s="195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  <c r="EA1298" s="1"/>
      <c r="EB1298" s="1"/>
      <c r="EC1298" s="1"/>
      <c r="ED1298" s="1"/>
      <c r="EE1298" s="1"/>
      <c r="EF1298" s="1"/>
      <c r="EG1298" s="1"/>
      <c r="EH1298" s="1"/>
      <c r="EI1298" s="1"/>
      <c r="EJ1298" s="1"/>
      <c r="EK1298" s="1"/>
      <c r="EL1298" s="1"/>
      <c r="EM1298" s="1"/>
      <c r="EN1298" s="1"/>
      <c r="EO1298" s="1"/>
      <c r="EP1298" s="1"/>
      <c r="EQ1298" s="1"/>
      <c r="ER1298" s="1"/>
      <c r="ES1298" s="1"/>
      <c r="ET1298" s="1"/>
      <c r="EU1298" s="1"/>
      <c r="EV1298" s="1"/>
      <c r="EW1298" s="1"/>
      <c r="EX1298" s="1"/>
      <c r="EY1298" s="1"/>
      <c r="EZ1298" s="1"/>
      <c r="FA1298" s="1"/>
      <c r="FB1298" s="1"/>
      <c r="FC1298" s="1"/>
      <c r="FD1298" s="1"/>
      <c r="FE1298" s="1"/>
      <c r="FF1298" s="1"/>
      <c r="FG1298" s="1"/>
      <c r="FH1298" s="1"/>
      <c r="FI1298" s="1"/>
      <c r="FJ1298" s="1"/>
      <c r="FK1298" s="1"/>
      <c r="FL1298" s="1"/>
      <c r="FM1298" s="1"/>
      <c r="FN1298" s="1"/>
      <c r="FO1298" s="1"/>
      <c r="FP1298" s="1"/>
      <c r="FQ1298" s="1"/>
      <c r="FR1298" s="1"/>
      <c r="FS1298" s="1"/>
      <c r="FT1298" s="1"/>
      <c r="FU1298" s="1"/>
      <c r="FV1298" s="1"/>
      <c r="FW1298" s="1"/>
      <c r="FX1298" s="1"/>
      <c r="FY1298" s="1"/>
      <c r="FZ1298" s="1"/>
      <c r="GA1298" s="1"/>
      <c r="GB1298" s="1"/>
      <c r="GC1298" s="1"/>
      <c r="GD1298" s="1"/>
      <c r="GE1298" s="1"/>
      <c r="GF1298" s="1"/>
      <c r="GG1298" s="1"/>
      <c r="GH1298" s="1"/>
      <c r="GI1298" s="1"/>
      <c r="GJ1298" s="1"/>
      <c r="GK1298" s="1"/>
    </row>
    <row r="1299" spans="1:193" s="4" customFormat="1">
      <c r="A1299" s="6"/>
      <c r="B1299" s="6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94"/>
      <c r="U1299" s="2"/>
      <c r="V1299" s="164"/>
      <c r="W1299" s="148"/>
      <c r="X1299" s="164"/>
      <c r="Y1299" s="164"/>
      <c r="Z1299" s="164"/>
      <c r="AA1299" s="165"/>
      <c r="AB1299" s="195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  <c r="EA1299" s="1"/>
      <c r="EB1299" s="1"/>
      <c r="EC1299" s="1"/>
      <c r="ED1299" s="1"/>
      <c r="EE1299" s="1"/>
      <c r="EF1299" s="1"/>
      <c r="EG1299" s="1"/>
      <c r="EH1299" s="1"/>
      <c r="EI1299" s="1"/>
      <c r="EJ1299" s="1"/>
      <c r="EK1299" s="1"/>
      <c r="EL1299" s="1"/>
      <c r="EM1299" s="1"/>
      <c r="EN1299" s="1"/>
      <c r="EO1299" s="1"/>
      <c r="EP1299" s="1"/>
      <c r="EQ1299" s="1"/>
      <c r="ER1299" s="1"/>
      <c r="ES1299" s="1"/>
      <c r="ET1299" s="1"/>
      <c r="EU1299" s="1"/>
      <c r="EV1299" s="1"/>
      <c r="EW1299" s="1"/>
      <c r="EX1299" s="1"/>
      <c r="EY1299" s="1"/>
      <c r="EZ1299" s="1"/>
      <c r="FA1299" s="1"/>
      <c r="FB1299" s="1"/>
      <c r="FC1299" s="1"/>
      <c r="FD1299" s="1"/>
      <c r="FE1299" s="1"/>
      <c r="FF1299" s="1"/>
      <c r="FG1299" s="1"/>
      <c r="FH1299" s="1"/>
      <c r="FI1299" s="1"/>
      <c r="FJ1299" s="1"/>
      <c r="FK1299" s="1"/>
      <c r="FL1299" s="1"/>
      <c r="FM1299" s="1"/>
      <c r="FN1299" s="1"/>
      <c r="FO1299" s="1"/>
      <c r="FP1299" s="1"/>
      <c r="FQ1299" s="1"/>
      <c r="FR1299" s="1"/>
      <c r="FS1299" s="1"/>
      <c r="FT1299" s="1"/>
      <c r="FU1299" s="1"/>
      <c r="FV1299" s="1"/>
      <c r="FW1299" s="1"/>
      <c r="FX1299" s="1"/>
      <c r="FY1299" s="1"/>
      <c r="FZ1299" s="1"/>
      <c r="GA1299" s="1"/>
      <c r="GB1299" s="1"/>
      <c r="GC1299" s="1"/>
      <c r="GD1299" s="1"/>
      <c r="GE1299" s="1"/>
      <c r="GF1299" s="1"/>
      <c r="GG1299" s="1"/>
      <c r="GH1299" s="1"/>
      <c r="GI1299" s="1"/>
      <c r="GJ1299" s="1"/>
      <c r="GK1299" s="1"/>
    </row>
    <row r="1300" spans="1:193" s="4" customFormat="1">
      <c r="A1300" s="6"/>
      <c r="B1300" s="6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94"/>
      <c r="U1300" s="2"/>
      <c r="V1300" s="164"/>
      <c r="W1300" s="148"/>
      <c r="X1300" s="164"/>
      <c r="Y1300" s="164"/>
      <c r="Z1300" s="164"/>
      <c r="AA1300" s="165"/>
      <c r="AB1300" s="195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</row>
    <row r="1301" spans="1:193" s="4" customFormat="1">
      <c r="A1301" s="6"/>
      <c r="B1301" s="6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94"/>
      <c r="U1301" s="2"/>
      <c r="V1301" s="164"/>
      <c r="W1301" s="148"/>
      <c r="X1301" s="164"/>
      <c r="Y1301" s="164"/>
      <c r="Z1301" s="164"/>
      <c r="AA1301" s="165"/>
      <c r="AB1301" s="195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  <c r="EA1301" s="1"/>
      <c r="EB1301" s="1"/>
      <c r="EC1301" s="1"/>
      <c r="ED1301" s="1"/>
      <c r="EE1301" s="1"/>
      <c r="EF1301" s="1"/>
      <c r="EG1301" s="1"/>
      <c r="EH1301" s="1"/>
      <c r="EI1301" s="1"/>
      <c r="EJ1301" s="1"/>
      <c r="EK1301" s="1"/>
      <c r="EL1301" s="1"/>
      <c r="EM1301" s="1"/>
      <c r="EN1301" s="1"/>
      <c r="EO1301" s="1"/>
      <c r="EP1301" s="1"/>
      <c r="EQ1301" s="1"/>
      <c r="ER1301" s="1"/>
      <c r="ES1301" s="1"/>
      <c r="ET1301" s="1"/>
      <c r="EU1301" s="1"/>
      <c r="EV1301" s="1"/>
      <c r="EW1301" s="1"/>
      <c r="EX1301" s="1"/>
      <c r="EY1301" s="1"/>
      <c r="EZ1301" s="1"/>
      <c r="FA1301" s="1"/>
      <c r="FB1301" s="1"/>
      <c r="FC1301" s="1"/>
      <c r="FD1301" s="1"/>
      <c r="FE1301" s="1"/>
      <c r="FF1301" s="1"/>
      <c r="FG1301" s="1"/>
      <c r="FH1301" s="1"/>
      <c r="FI1301" s="1"/>
      <c r="FJ1301" s="1"/>
      <c r="FK1301" s="1"/>
      <c r="FL1301" s="1"/>
      <c r="FM1301" s="1"/>
      <c r="FN1301" s="1"/>
      <c r="FO1301" s="1"/>
      <c r="FP1301" s="1"/>
      <c r="FQ1301" s="1"/>
      <c r="FR1301" s="1"/>
      <c r="FS1301" s="1"/>
      <c r="FT1301" s="1"/>
      <c r="FU1301" s="1"/>
      <c r="FV1301" s="1"/>
      <c r="FW1301" s="1"/>
      <c r="FX1301" s="1"/>
      <c r="FY1301" s="1"/>
      <c r="FZ1301" s="1"/>
      <c r="GA1301" s="1"/>
      <c r="GB1301" s="1"/>
      <c r="GC1301" s="1"/>
      <c r="GD1301" s="1"/>
      <c r="GE1301" s="1"/>
      <c r="GF1301" s="1"/>
      <c r="GG1301" s="1"/>
      <c r="GH1301" s="1"/>
      <c r="GI1301" s="1"/>
      <c r="GJ1301" s="1"/>
      <c r="GK1301" s="1"/>
    </row>
    <row r="1302" spans="1:193" s="4" customFormat="1">
      <c r="A1302" s="6"/>
      <c r="B1302" s="6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94"/>
      <c r="U1302" s="2"/>
      <c r="V1302" s="164"/>
      <c r="W1302" s="148"/>
      <c r="X1302" s="164"/>
      <c r="Y1302" s="164"/>
      <c r="Z1302" s="164"/>
      <c r="AA1302" s="165"/>
      <c r="AB1302" s="195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  <c r="EA1302" s="1"/>
      <c r="EB1302" s="1"/>
      <c r="EC1302" s="1"/>
      <c r="ED1302" s="1"/>
      <c r="EE1302" s="1"/>
      <c r="EF1302" s="1"/>
      <c r="EG1302" s="1"/>
      <c r="EH1302" s="1"/>
      <c r="EI1302" s="1"/>
      <c r="EJ1302" s="1"/>
      <c r="EK1302" s="1"/>
      <c r="EL1302" s="1"/>
      <c r="EM1302" s="1"/>
      <c r="EN1302" s="1"/>
      <c r="EO1302" s="1"/>
      <c r="EP1302" s="1"/>
      <c r="EQ1302" s="1"/>
      <c r="ER1302" s="1"/>
      <c r="ES1302" s="1"/>
      <c r="ET1302" s="1"/>
      <c r="EU1302" s="1"/>
      <c r="EV1302" s="1"/>
      <c r="EW1302" s="1"/>
      <c r="EX1302" s="1"/>
      <c r="EY1302" s="1"/>
      <c r="EZ1302" s="1"/>
      <c r="FA1302" s="1"/>
      <c r="FB1302" s="1"/>
      <c r="FC1302" s="1"/>
      <c r="FD1302" s="1"/>
      <c r="FE1302" s="1"/>
      <c r="FF1302" s="1"/>
      <c r="FG1302" s="1"/>
      <c r="FH1302" s="1"/>
      <c r="FI1302" s="1"/>
      <c r="FJ1302" s="1"/>
      <c r="FK1302" s="1"/>
      <c r="FL1302" s="1"/>
      <c r="FM1302" s="1"/>
      <c r="FN1302" s="1"/>
      <c r="FO1302" s="1"/>
      <c r="FP1302" s="1"/>
      <c r="FQ1302" s="1"/>
      <c r="FR1302" s="1"/>
      <c r="FS1302" s="1"/>
      <c r="FT1302" s="1"/>
      <c r="FU1302" s="1"/>
      <c r="FV1302" s="1"/>
      <c r="FW1302" s="1"/>
      <c r="FX1302" s="1"/>
      <c r="FY1302" s="1"/>
      <c r="FZ1302" s="1"/>
      <c r="GA1302" s="1"/>
      <c r="GB1302" s="1"/>
      <c r="GC1302" s="1"/>
      <c r="GD1302" s="1"/>
      <c r="GE1302" s="1"/>
      <c r="GF1302" s="1"/>
      <c r="GG1302" s="1"/>
      <c r="GH1302" s="1"/>
      <c r="GI1302" s="1"/>
      <c r="GJ1302" s="1"/>
      <c r="GK1302" s="1"/>
    </row>
    <row r="1303" spans="1:193" s="4" customFormat="1">
      <c r="A1303" s="6"/>
      <c r="B1303" s="6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94"/>
      <c r="U1303" s="2"/>
      <c r="V1303" s="164"/>
      <c r="W1303" s="148"/>
      <c r="X1303" s="164"/>
      <c r="Y1303" s="164"/>
      <c r="Z1303" s="164"/>
      <c r="AA1303" s="165"/>
      <c r="AB1303" s="195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  <c r="EA1303" s="1"/>
      <c r="EB1303" s="1"/>
      <c r="EC1303" s="1"/>
      <c r="ED1303" s="1"/>
      <c r="EE1303" s="1"/>
      <c r="EF1303" s="1"/>
      <c r="EG1303" s="1"/>
      <c r="EH1303" s="1"/>
      <c r="EI1303" s="1"/>
      <c r="EJ1303" s="1"/>
      <c r="EK1303" s="1"/>
      <c r="EL1303" s="1"/>
      <c r="EM1303" s="1"/>
      <c r="EN1303" s="1"/>
      <c r="EO1303" s="1"/>
      <c r="EP1303" s="1"/>
      <c r="EQ1303" s="1"/>
      <c r="ER1303" s="1"/>
      <c r="ES1303" s="1"/>
      <c r="ET1303" s="1"/>
      <c r="EU1303" s="1"/>
      <c r="EV1303" s="1"/>
      <c r="EW1303" s="1"/>
      <c r="EX1303" s="1"/>
      <c r="EY1303" s="1"/>
      <c r="EZ1303" s="1"/>
      <c r="FA1303" s="1"/>
      <c r="FB1303" s="1"/>
      <c r="FC1303" s="1"/>
      <c r="FD1303" s="1"/>
      <c r="FE1303" s="1"/>
      <c r="FF1303" s="1"/>
      <c r="FG1303" s="1"/>
      <c r="FH1303" s="1"/>
      <c r="FI1303" s="1"/>
      <c r="FJ1303" s="1"/>
      <c r="FK1303" s="1"/>
      <c r="FL1303" s="1"/>
      <c r="FM1303" s="1"/>
      <c r="FN1303" s="1"/>
      <c r="FO1303" s="1"/>
      <c r="FP1303" s="1"/>
      <c r="FQ1303" s="1"/>
      <c r="FR1303" s="1"/>
      <c r="FS1303" s="1"/>
      <c r="FT1303" s="1"/>
      <c r="FU1303" s="1"/>
      <c r="FV1303" s="1"/>
      <c r="FW1303" s="1"/>
      <c r="FX1303" s="1"/>
      <c r="FY1303" s="1"/>
      <c r="FZ1303" s="1"/>
      <c r="GA1303" s="1"/>
      <c r="GB1303" s="1"/>
      <c r="GC1303" s="1"/>
      <c r="GD1303" s="1"/>
      <c r="GE1303" s="1"/>
      <c r="GF1303" s="1"/>
      <c r="GG1303" s="1"/>
      <c r="GH1303" s="1"/>
      <c r="GI1303" s="1"/>
      <c r="GJ1303" s="1"/>
      <c r="GK1303" s="1"/>
    </row>
    <row r="1304" spans="1:193" s="4" customFormat="1">
      <c r="A1304" s="6"/>
      <c r="B1304" s="6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94"/>
      <c r="U1304" s="2"/>
      <c r="V1304" s="164"/>
      <c r="W1304" s="148"/>
      <c r="X1304" s="164"/>
      <c r="Y1304" s="164"/>
      <c r="Z1304" s="164"/>
      <c r="AA1304" s="165"/>
      <c r="AB1304" s="195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</row>
    <row r="1305" spans="1:193" s="4" customFormat="1">
      <c r="A1305" s="6"/>
      <c r="B1305" s="6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94"/>
      <c r="U1305" s="2"/>
      <c r="V1305" s="164"/>
      <c r="W1305" s="148"/>
      <c r="X1305" s="164"/>
      <c r="Y1305" s="164"/>
      <c r="Z1305" s="164"/>
      <c r="AA1305" s="165"/>
      <c r="AB1305" s="195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</row>
    <row r="1306" spans="1:193" s="4" customFormat="1">
      <c r="A1306" s="6"/>
      <c r="B1306" s="6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94"/>
      <c r="U1306" s="2"/>
      <c r="V1306" s="164"/>
      <c r="W1306" s="148"/>
      <c r="X1306" s="164"/>
      <c r="Y1306" s="164"/>
      <c r="Z1306" s="164"/>
      <c r="AA1306" s="165"/>
      <c r="AB1306" s="195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</row>
    <row r="1307" spans="1:193" s="4" customFormat="1">
      <c r="A1307" s="6"/>
      <c r="B1307" s="6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94"/>
      <c r="U1307" s="2"/>
      <c r="V1307" s="164"/>
      <c r="W1307" s="148"/>
      <c r="X1307" s="164"/>
      <c r="Y1307" s="164"/>
      <c r="Z1307" s="164"/>
      <c r="AA1307" s="165"/>
      <c r="AB1307" s="195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</row>
    <row r="1308" spans="1:193" s="4" customFormat="1">
      <c r="A1308" s="6"/>
      <c r="B1308" s="6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94"/>
      <c r="U1308" s="2"/>
      <c r="V1308" s="164"/>
      <c r="W1308" s="148"/>
      <c r="X1308" s="164"/>
      <c r="Y1308" s="164"/>
      <c r="Z1308" s="164"/>
      <c r="AA1308" s="165"/>
      <c r="AB1308" s="195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</row>
    <row r="1309" spans="1:193" s="4" customFormat="1">
      <c r="A1309" s="6"/>
      <c r="B1309" s="6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94"/>
      <c r="U1309" s="2"/>
      <c r="V1309" s="164"/>
      <c r="W1309" s="148"/>
      <c r="X1309" s="164"/>
      <c r="Y1309" s="164"/>
      <c r="Z1309" s="164"/>
      <c r="AA1309" s="165"/>
      <c r="AB1309" s="195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  <c r="EA1309" s="1"/>
      <c r="EB1309" s="1"/>
      <c r="EC1309" s="1"/>
      <c r="ED1309" s="1"/>
      <c r="EE1309" s="1"/>
      <c r="EF1309" s="1"/>
      <c r="EG1309" s="1"/>
      <c r="EH1309" s="1"/>
      <c r="EI1309" s="1"/>
      <c r="EJ1309" s="1"/>
      <c r="EK1309" s="1"/>
      <c r="EL1309" s="1"/>
      <c r="EM1309" s="1"/>
      <c r="EN1309" s="1"/>
      <c r="EO1309" s="1"/>
      <c r="EP1309" s="1"/>
      <c r="EQ1309" s="1"/>
      <c r="ER1309" s="1"/>
      <c r="ES1309" s="1"/>
      <c r="ET1309" s="1"/>
      <c r="EU1309" s="1"/>
      <c r="EV1309" s="1"/>
      <c r="EW1309" s="1"/>
      <c r="EX1309" s="1"/>
      <c r="EY1309" s="1"/>
      <c r="EZ1309" s="1"/>
      <c r="FA1309" s="1"/>
      <c r="FB1309" s="1"/>
      <c r="FC1309" s="1"/>
      <c r="FD1309" s="1"/>
      <c r="FE1309" s="1"/>
      <c r="FF1309" s="1"/>
      <c r="FG1309" s="1"/>
      <c r="FH1309" s="1"/>
      <c r="FI1309" s="1"/>
      <c r="FJ1309" s="1"/>
      <c r="FK1309" s="1"/>
      <c r="FL1309" s="1"/>
      <c r="FM1309" s="1"/>
      <c r="FN1309" s="1"/>
      <c r="FO1309" s="1"/>
      <c r="FP1309" s="1"/>
      <c r="FQ1309" s="1"/>
      <c r="FR1309" s="1"/>
      <c r="FS1309" s="1"/>
      <c r="FT1309" s="1"/>
      <c r="FU1309" s="1"/>
      <c r="FV1309" s="1"/>
      <c r="FW1309" s="1"/>
      <c r="FX1309" s="1"/>
      <c r="FY1309" s="1"/>
      <c r="FZ1309" s="1"/>
      <c r="GA1309" s="1"/>
      <c r="GB1309" s="1"/>
      <c r="GC1309" s="1"/>
      <c r="GD1309" s="1"/>
      <c r="GE1309" s="1"/>
      <c r="GF1309" s="1"/>
      <c r="GG1309" s="1"/>
      <c r="GH1309" s="1"/>
      <c r="GI1309" s="1"/>
      <c r="GJ1309" s="1"/>
      <c r="GK1309" s="1"/>
    </row>
    <row r="1310" spans="1:193" s="4" customFormat="1">
      <c r="A1310" s="6"/>
      <c r="B1310" s="6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94"/>
      <c r="U1310" s="2"/>
      <c r="V1310" s="164"/>
      <c r="W1310" s="148"/>
      <c r="X1310" s="164"/>
      <c r="Y1310" s="164"/>
      <c r="Z1310" s="164"/>
      <c r="AA1310" s="165"/>
      <c r="AB1310" s="195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</row>
    <row r="1311" spans="1:193" s="4" customFormat="1">
      <c r="A1311" s="6"/>
      <c r="B1311" s="6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94"/>
      <c r="U1311" s="2"/>
      <c r="V1311" s="164"/>
      <c r="W1311" s="148"/>
      <c r="X1311" s="164"/>
      <c r="Y1311" s="164"/>
      <c r="Z1311" s="164"/>
      <c r="AA1311" s="165"/>
      <c r="AB1311" s="195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</row>
    <row r="1312" spans="1:193" s="4" customFormat="1">
      <c r="A1312" s="6"/>
      <c r="B1312" s="6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94"/>
      <c r="U1312" s="2"/>
      <c r="V1312" s="164"/>
      <c r="W1312" s="148"/>
      <c r="X1312" s="164"/>
      <c r="Y1312" s="164"/>
      <c r="Z1312" s="164"/>
      <c r="AA1312" s="165"/>
      <c r="AB1312" s="195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  <c r="EA1312" s="1"/>
      <c r="EB1312" s="1"/>
      <c r="EC1312" s="1"/>
      <c r="ED1312" s="1"/>
      <c r="EE1312" s="1"/>
      <c r="EF1312" s="1"/>
      <c r="EG1312" s="1"/>
      <c r="EH1312" s="1"/>
      <c r="EI1312" s="1"/>
      <c r="EJ1312" s="1"/>
      <c r="EK1312" s="1"/>
      <c r="EL1312" s="1"/>
      <c r="EM1312" s="1"/>
      <c r="EN1312" s="1"/>
      <c r="EO1312" s="1"/>
      <c r="EP1312" s="1"/>
      <c r="EQ1312" s="1"/>
      <c r="ER1312" s="1"/>
      <c r="ES1312" s="1"/>
      <c r="ET1312" s="1"/>
      <c r="EU1312" s="1"/>
      <c r="EV1312" s="1"/>
      <c r="EW1312" s="1"/>
      <c r="EX1312" s="1"/>
      <c r="EY1312" s="1"/>
      <c r="EZ1312" s="1"/>
      <c r="FA1312" s="1"/>
      <c r="FB1312" s="1"/>
      <c r="FC1312" s="1"/>
      <c r="FD1312" s="1"/>
      <c r="FE1312" s="1"/>
      <c r="FF1312" s="1"/>
      <c r="FG1312" s="1"/>
      <c r="FH1312" s="1"/>
      <c r="FI1312" s="1"/>
      <c r="FJ1312" s="1"/>
      <c r="FK1312" s="1"/>
      <c r="FL1312" s="1"/>
      <c r="FM1312" s="1"/>
      <c r="FN1312" s="1"/>
      <c r="FO1312" s="1"/>
      <c r="FP1312" s="1"/>
      <c r="FQ1312" s="1"/>
      <c r="FR1312" s="1"/>
      <c r="FS1312" s="1"/>
      <c r="FT1312" s="1"/>
      <c r="FU1312" s="1"/>
      <c r="FV1312" s="1"/>
      <c r="FW1312" s="1"/>
      <c r="FX1312" s="1"/>
      <c r="FY1312" s="1"/>
      <c r="FZ1312" s="1"/>
      <c r="GA1312" s="1"/>
      <c r="GB1312" s="1"/>
      <c r="GC1312" s="1"/>
      <c r="GD1312" s="1"/>
      <c r="GE1312" s="1"/>
      <c r="GF1312" s="1"/>
      <c r="GG1312" s="1"/>
      <c r="GH1312" s="1"/>
      <c r="GI1312" s="1"/>
      <c r="GJ1312" s="1"/>
      <c r="GK1312" s="1"/>
    </row>
    <row r="1313" spans="1:193" s="4" customFormat="1">
      <c r="A1313" s="6"/>
      <c r="B1313" s="6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94"/>
      <c r="U1313" s="2"/>
      <c r="V1313" s="164"/>
      <c r="W1313" s="148"/>
      <c r="X1313" s="164"/>
      <c r="Y1313" s="164"/>
      <c r="Z1313" s="164"/>
      <c r="AA1313" s="165"/>
      <c r="AB1313" s="195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  <c r="EA1313" s="1"/>
      <c r="EB1313" s="1"/>
      <c r="EC1313" s="1"/>
      <c r="ED1313" s="1"/>
      <c r="EE1313" s="1"/>
      <c r="EF1313" s="1"/>
      <c r="EG1313" s="1"/>
      <c r="EH1313" s="1"/>
      <c r="EI1313" s="1"/>
      <c r="EJ1313" s="1"/>
      <c r="EK1313" s="1"/>
      <c r="EL1313" s="1"/>
      <c r="EM1313" s="1"/>
      <c r="EN1313" s="1"/>
      <c r="EO1313" s="1"/>
      <c r="EP1313" s="1"/>
      <c r="EQ1313" s="1"/>
      <c r="ER1313" s="1"/>
      <c r="ES1313" s="1"/>
      <c r="ET1313" s="1"/>
      <c r="EU1313" s="1"/>
      <c r="EV1313" s="1"/>
      <c r="EW1313" s="1"/>
      <c r="EX1313" s="1"/>
      <c r="EY1313" s="1"/>
      <c r="EZ1313" s="1"/>
      <c r="FA1313" s="1"/>
      <c r="FB1313" s="1"/>
      <c r="FC1313" s="1"/>
      <c r="FD1313" s="1"/>
      <c r="FE1313" s="1"/>
      <c r="FF1313" s="1"/>
      <c r="FG1313" s="1"/>
      <c r="FH1313" s="1"/>
      <c r="FI1313" s="1"/>
      <c r="FJ1313" s="1"/>
      <c r="FK1313" s="1"/>
      <c r="FL1313" s="1"/>
      <c r="FM1313" s="1"/>
      <c r="FN1313" s="1"/>
      <c r="FO1313" s="1"/>
      <c r="FP1313" s="1"/>
      <c r="FQ1313" s="1"/>
      <c r="FR1313" s="1"/>
      <c r="FS1313" s="1"/>
      <c r="FT1313" s="1"/>
      <c r="FU1313" s="1"/>
      <c r="FV1313" s="1"/>
      <c r="FW1313" s="1"/>
      <c r="FX1313" s="1"/>
      <c r="FY1313" s="1"/>
      <c r="FZ1313" s="1"/>
      <c r="GA1313" s="1"/>
      <c r="GB1313" s="1"/>
      <c r="GC1313" s="1"/>
      <c r="GD1313" s="1"/>
      <c r="GE1313" s="1"/>
      <c r="GF1313" s="1"/>
      <c r="GG1313" s="1"/>
      <c r="GH1313" s="1"/>
      <c r="GI1313" s="1"/>
      <c r="GJ1313" s="1"/>
      <c r="GK1313" s="1"/>
    </row>
    <row r="1314" spans="1:193" s="4" customFormat="1">
      <c r="A1314" s="6"/>
      <c r="B1314" s="6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94"/>
      <c r="U1314" s="2"/>
      <c r="V1314" s="164"/>
      <c r="W1314" s="148"/>
      <c r="X1314" s="164"/>
      <c r="Y1314" s="164"/>
      <c r="Z1314" s="164"/>
      <c r="AA1314" s="165"/>
      <c r="AB1314" s="195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  <c r="EA1314" s="1"/>
      <c r="EB1314" s="1"/>
      <c r="EC1314" s="1"/>
      <c r="ED1314" s="1"/>
      <c r="EE1314" s="1"/>
      <c r="EF1314" s="1"/>
      <c r="EG1314" s="1"/>
      <c r="EH1314" s="1"/>
      <c r="EI1314" s="1"/>
      <c r="EJ1314" s="1"/>
      <c r="EK1314" s="1"/>
      <c r="EL1314" s="1"/>
      <c r="EM1314" s="1"/>
      <c r="EN1314" s="1"/>
      <c r="EO1314" s="1"/>
      <c r="EP1314" s="1"/>
      <c r="EQ1314" s="1"/>
      <c r="ER1314" s="1"/>
      <c r="ES1314" s="1"/>
      <c r="ET1314" s="1"/>
      <c r="EU1314" s="1"/>
      <c r="EV1314" s="1"/>
      <c r="EW1314" s="1"/>
      <c r="EX1314" s="1"/>
      <c r="EY1314" s="1"/>
      <c r="EZ1314" s="1"/>
      <c r="FA1314" s="1"/>
      <c r="FB1314" s="1"/>
      <c r="FC1314" s="1"/>
      <c r="FD1314" s="1"/>
      <c r="FE1314" s="1"/>
      <c r="FF1314" s="1"/>
      <c r="FG1314" s="1"/>
      <c r="FH1314" s="1"/>
      <c r="FI1314" s="1"/>
      <c r="FJ1314" s="1"/>
      <c r="FK1314" s="1"/>
      <c r="FL1314" s="1"/>
      <c r="FM1314" s="1"/>
      <c r="FN1314" s="1"/>
      <c r="FO1314" s="1"/>
      <c r="FP1314" s="1"/>
      <c r="FQ1314" s="1"/>
      <c r="FR1314" s="1"/>
      <c r="FS1314" s="1"/>
      <c r="FT1314" s="1"/>
      <c r="FU1314" s="1"/>
      <c r="FV1314" s="1"/>
      <c r="FW1314" s="1"/>
      <c r="FX1314" s="1"/>
      <c r="FY1314" s="1"/>
      <c r="FZ1314" s="1"/>
      <c r="GA1314" s="1"/>
      <c r="GB1314" s="1"/>
      <c r="GC1314" s="1"/>
      <c r="GD1314" s="1"/>
      <c r="GE1314" s="1"/>
      <c r="GF1314" s="1"/>
      <c r="GG1314" s="1"/>
      <c r="GH1314" s="1"/>
      <c r="GI1314" s="1"/>
      <c r="GJ1314" s="1"/>
      <c r="GK1314" s="1"/>
    </row>
    <row r="1315" spans="1:193" s="4" customFormat="1">
      <c r="A1315" s="6"/>
      <c r="B1315" s="6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94"/>
      <c r="U1315" s="2"/>
      <c r="V1315" s="164"/>
      <c r="W1315" s="148"/>
      <c r="X1315" s="164"/>
      <c r="Y1315" s="164"/>
      <c r="Z1315" s="164"/>
      <c r="AA1315" s="165"/>
      <c r="AB1315" s="195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</row>
    <row r="1316" spans="1:193" s="4" customFormat="1">
      <c r="A1316" s="6"/>
      <c r="B1316" s="6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94"/>
      <c r="U1316" s="2"/>
      <c r="V1316" s="164"/>
      <c r="W1316" s="148"/>
      <c r="X1316" s="164"/>
      <c r="Y1316" s="164"/>
      <c r="Z1316" s="164"/>
      <c r="AA1316" s="165"/>
      <c r="AB1316" s="195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</row>
    <row r="1317" spans="1:193" s="4" customFormat="1">
      <c r="A1317" s="6"/>
      <c r="B1317" s="6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94"/>
      <c r="U1317" s="2"/>
      <c r="V1317" s="164"/>
      <c r="W1317" s="148"/>
      <c r="X1317" s="164"/>
      <c r="Y1317" s="164"/>
      <c r="Z1317" s="164"/>
      <c r="AA1317" s="165"/>
      <c r="AB1317" s="195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  <c r="EA1317" s="1"/>
      <c r="EB1317" s="1"/>
      <c r="EC1317" s="1"/>
      <c r="ED1317" s="1"/>
      <c r="EE1317" s="1"/>
      <c r="EF1317" s="1"/>
      <c r="EG1317" s="1"/>
      <c r="EH1317" s="1"/>
      <c r="EI1317" s="1"/>
      <c r="EJ1317" s="1"/>
      <c r="EK1317" s="1"/>
      <c r="EL1317" s="1"/>
      <c r="EM1317" s="1"/>
      <c r="EN1317" s="1"/>
      <c r="EO1317" s="1"/>
      <c r="EP1317" s="1"/>
      <c r="EQ1317" s="1"/>
      <c r="ER1317" s="1"/>
      <c r="ES1317" s="1"/>
      <c r="ET1317" s="1"/>
      <c r="EU1317" s="1"/>
      <c r="EV1317" s="1"/>
      <c r="EW1317" s="1"/>
      <c r="EX1317" s="1"/>
      <c r="EY1317" s="1"/>
      <c r="EZ1317" s="1"/>
      <c r="FA1317" s="1"/>
      <c r="FB1317" s="1"/>
      <c r="FC1317" s="1"/>
      <c r="FD1317" s="1"/>
      <c r="FE1317" s="1"/>
      <c r="FF1317" s="1"/>
      <c r="FG1317" s="1"/>
      <c r="FH1317" s="1"/>
      <c r="FI1317" s="1"/>
      <c r="FJ1317" s="1"/>
      <c r="FK1317" s="1"/>
      <c r="FL1317" s="1"/>
      <c r="FM1317" s="1"/>
      <c r="FN1317" s="1"/>
      <c r="FO1317" s="1"/>
      <c r="FP1317" s="1"/>
      <c r="FQ1317" s="1"/>
      <c r="FR1317" s="1"/>
      <c r="FS1317" s="1"/>
      <c r="FT1317" s="1"/>
      <c r="FU1317" s="1"/>
      <c r="FV1317" s="1"/>
      <c r="FW1317" s="1"/>
      <c r="FX1317" s="1"/>
      <c r="FY1317" s="1"/>
      <c r="FZ1317" s="1"/>
      <c r="GA1317" s="1"/>
      <c r="GB1317" s="1"/>
      <c r="GC1317" s="1"/>
      <c r="GD1317" s="1"/>
      <c r="GE1317" s="1"/>
      <c r="GF1317" s="1"/>
      <c r="GG1317" s="1"/>
      <c r="GH1317" s="1"/>
      <c r="GI1317" s="1"/>
      <c r="GJ1317" s="1"/>
      <c r="GK1317" s="1"/>
    </row>
    <row r="1318" spans="1:193" s="4" customFormat="1">
      <c r="A1318" s="6"/>
      <c r="B1318" s="6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94"/>
      <c r="U1318" s="2"/>
      <c r="V1318" s="164"/>
      <c r="W1318" s="148"/>
      <c r="X1318" s="164"/>
      <c r="Y1318" s="164"/>
      <c r="Z1318" s="164"/>
      <c r="AA1318" s="165"/>
      <c r="AB1318" s="195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</row>
    <row r="1319" spans="1:193" s="4" customFormat="1">
      <c r="A1319" s="6"/>
      <c r="B1319" s="6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94"/>
      <c r="U1319" s="2"/>
      <c r="V1319" s="164"/>
      <c r="W1319" s="148"/>
      <c r="X1319" s="164"/>
      <c r="Y1319" s="164"/>
      <c r="Z1319" s="164"/>
      <c r="AA1319" s="165"/>
      <c r="AB1319" s="195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  <c r="EA1319" s="1"/>
      <c r="EB1319" s="1"/>
      <c r="EC1319" s="1"/>
      <c r="ED1319" s="1"/>
      <c r="EE1319" s="1"/>
      <c r="EF1319" s="1"/>
      <c r="EG1319" s="1"/>
      <c r="EH1319" s="1"/>
      <c r="EI1319" s="1"/>
      <c r="EJ1319" s="1"/>
      <c r="EK1319" s="1"/>
      <c r="EL1319" s="1"/>
      <c r="EM1319" s="1"/>
      <c r="EN1319" s="1"/>
      <c r="EO1319" s="1"/>
      <c r="EP1319" s="1"/>
      <c r="EQ1319" s="1"/>
      <c r="ER1319" s="1"/>
      <c r="ES1319" s="1"/>
      <c r="ET1319" s="1"/>
      <c r="EU1319" s="1"/>
      <c r="EV1319" s="1"/>
      <c r="EW1319" s="1"/>
      <c r="EX1319" s="1"/>
      <c r="EY1319" s="1"/>
      <c r="EZ1319" s="1"/>
      <c r="FA1319" s="1"/>
      <c r="FB1319" s="1"/>
      <c r="FC1319" s="1"/>
      <c r="FD1319" s="1"/>
      <c r="FE1319" s="1"/>
      <c r="FF1319" s="1"/>
      <c r="FG1319" s="1"/>
      <c r="FH1319" s="1"/>
      <c r="FI1319" s="1"/>
      <c r="FJ1319" s="1"/>
      <c r="FK1319" s="1"/>
      <c r="FL1319" s="1"/>
      <c r="FM1319" s="1"/>
      <c r="FN1319" s="1"/>
      <c r="FO1319" s="1"/>
      <c r="FP1319" s="1"/>
      <c r="FQ1319" s="1"/>
      <c r="FR1319" s="1"/>
      <c r="FS1319" s="1"/>
      <c r="FT1319" s="1"/>
      <c r="FU1319" s="1"/>
      <c r="FV1319" s="1"/>
      <c r="FW1319" s="1"/>
      <c r="FX1319" s="1"/>
      <c r="FY1319" s="1"/>
      <c r="FZ1319" s="1"/>
      <c r="GA1319" s="1"/>
      <c r="GB1319" s="1"/>
      <c r="GC1319" s="1"/>
      <c r="GD1319" s="1"/>
      <c r="GE1319" s="1"/>
      <c r="GF1319" s="1"/>
      <c r="GG1319" s="1"/>
      <c r="GH1319" s="1"/>
      <c r="GI1319" s="1"/>
      <c r="GJ1319" s="1"/>
      <c r="GK1319" s="1"/>
    </row>
    <row r="1320" spans="1:193" s="4" customFormat="1">
      <c r="A1320" s="6"/>
      <c r="B1320" s="6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94"/>
      <c r="U1320" s="2"/>
      <c r="V1320" s="164"/>
      <c r="W1320" s="148"/>
      <c r="X1320" s="164"/>
      <c r="Y1320" s="164"/>
      <c r="Z1320" s="164"/>
      <c r="AA1320" s="165"/>
      <c r="AB1320" s="195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  <c r="EA1320" s="1"/>
      <c r="EB1320" s="1"/>
      <c r="EC1320" s="1"/>
      <c r="ED1320" s="1"/>
      <c r="EE1320" s="1"/>
      <c r="EF1320" s="1"/>
      <c r="EG1320" s="1"/>
      <c r="EH1320" s="1"/>
      <c r="EI1320" s="1"/>
      <c r="EJ1320" s="1"/>
      <c r="EK1320" s="1"/>
      <c r="EL1320" s="1"/>
      <c r="EM1320" s="1"/>
      <c r="EN1320" s="1"/>
      <c r="EO1320" s="1"/>
      <c r="EP1320" s="1"/>
      <c r="EQ1320" s="1"/>
      <c r="ER1320" s="1"/>
      <c r="ES1320" s="1"/>
      <c r="ET1320" s="1"/>
      <c r="EU1320" s="1"/>
      <c r="EV1320" s="1"/>
      <c r="EW1320" s="1"/>
      <c r="EX1320" s="1"/>
      <c r="EY1320" s="1"/>
      <c r="EZ1320" s="1"/>
      <c r="FA1320" s="1"/>
      <c r="FB1320" s="1"/>
      <c r="FC1320" s="1"/>
      <c r="FD1320" s="1"/>
      <c r="FE1320" s="1"/>
      <c r="FF1320" s="1"/>
      <c r="FG1320" s="1"/>
      <c r="FH1320" s="1"/>
      <c r="FI1320" s="1"/>
      <c r="FJ1320" s="1"/>
      <c r="FK1320" s="1"/>
      <c r="FL1320" s="1"/>
      <c r="FM1320" s="1"/>
      <c r="FN1320" s="1"/>
      <c r="FO1320" s="1"/>
      <c r="FP1320" s="1"/>
      <c r="FQ1320" s="1"/>
      <c r="FR1320" s="1"/>
      <c r="FS1320" s="1"/>
      <c r="FT1320" s="1"/>
      <c r="FU1320" s="1"/>
      <c r="FV1320" s="1"/>
      <c r="FW1320" s="1"/>
      <c r="FX1320" s="1"/>
      <c r="FY1320" s="1"/>
      <c r="FZ1320" s="1"/>
      <c r="GA1320" s="1"/>
      <c r="GB1320" s="1"/>
      <c r="GC1320" s="1"/>
      <c r="GD1320" s="1"/>
      <c r="GE1320" s="1"/>
      <c r="GF1320" s="1"/>
      <c r="GG1320" s="1"/>
      <c r="GH1320" s="1"/>
      <c r="GI1320" s="1"/>
      <c r="GJ1320" s="1"/>
      <c r="GK1320" s="1"/>
    </row>
    <row r="1321" spans="1:193" s="4" customFormat="1">
      <c r="A1321" s="6"/>
      <c r="B1321" s="6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94"/>
      <c r="U1321" s="2"/>
      <c r="V1321" s="164"/>
      <c r="W1321" s="148"/>
      <c r="X1321" s="164"/>
      <c r="Y1321" s="164"/>
      <c r="Z1321" s="164"/>
      <c r="AA1321" s="165"/>
      <c r="AB1321" s="195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</row>
    <row r="1322" spans="1:193" s="4" customFormat="1">
      <c r="A1322" s="6"/>
      <c r="B1322" s="6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94"/>
      <c r="U1322" s="2"/>
      <c r="V1322" s="164"/>
      <c r="W1322" s="148"/>
      <c r="X1322" s="164"/>
      <c r="Y1322" s="164"/>
      <c r="Z1322" s="164"/>
      <c r="AA1322" s="165"/>
      <c r="AB1322" s="195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</row>
    <row r="1323" spans="1:193" s="4" customFormat="1">
      <c r="A1323" s="6"/>
      <c r="B1323" s="6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94"/>
      <c r="U1323" s="2"/>
      <c r="V1323" s="164"/>
      <c r="W1323" s="148"/>
      <c r="X1323" s="164"/>
      <c r="Y1323" s="164"/>
      <c r="Z1323" s="164"/>
      <c r="AA1323" s="165"/>
      <c r="AB1323" s="195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</row>
    <row r="1324" spans="1:193" s="4" customFormat="1">
      <c r="A1324" s="6"/>
      <c r="B1324" s="6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94"/>
      <c r="U1324" s="2"/>
      <c r="V1324" s="164"/>
      <c r="W1324" s="148"/>
      <c r="X1324" s="164"/>
      <c r="Y1324" s="164"/>
      <c r="Z1324" s="164"/>
      <c r="AA1324" s="165"/>
      <c r="AB1324" s="195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  <c r="EA1324" s="1"/>
      <c r="EB1324" s="1"/>
      <c r="EC1324" s="1"/>
      <c r="ED1324" s="1"/>
      <c r="EE1324" s="1"/>
      <c r="EF1324" s="1"/>
      <c r="EG1324" s="1"/>
      <c r="EH1324" s="1"/>
      <c r="EI1324" s="1"/>
      <c r="EJ1324" s="1"/>
      <c r="EK1324" s="1"/>
      <c r="EL1324" s="1"/>
      <c r="EM1324" s="1"/>
      <c r="EN1324" s="1"/>
      <c r="EO1324" s="1"/>
      <c r="EP1324" s="1"/>
      <c r="EQ1324" s="1"/>
      <c r="ER1324" s="1"/>
      <c r="ES1324" s="1"/>
      <c r="ET1324" s="1"/>
      <c r="EU1324" s="1"/>
      <c r="EV1324" s="1"/>
      <c r="EW1324" s="1"/>
      <c r="EX1324" s="1"/>
      <c r="EY1324" s="1"/>
      <c r="EZ1324" s="1"/>
      <c r="FA1324" s="1"/>
      <c r="FB1324" s="1"/>
      <c r="FC1324" s="1"/>
      <c r="FD1324" s="1"/>
      <c r="FE1324" s="1"/>
      <c r="FF1324" s="1"/>
      <c r="FG1324" s="1"/>
      <c r="FH1324" s="1"/>
      <c r="FI1324" s="1"/>
      <c r="FJ1324" s="1"/>
      <c r="FK1324" s="1"/>
      <c r="FL1324" s="1"/>
      <c r="FM1324" s="1"/>
      <c r="FN1324" s="1"/>
      <c r="FO1324" s="1"/>
      <c r="FP1324" s="1"/>
      <c r="FQ1324" s="1"/>
      <c r="FR1324" s="1"/>
      <c r="FS1324" s="1"/>
      <c r="FT1324" s="1"/>
      <c r="FU1324" s="1"/>
      <c r="FV1324" s="1"/>
      <c r="FW1324" s="1"/>
      <c r="FX1324" s="1"/>
      <c r="FY1324" s="1"/>
      <c r="FZ1324" s="1"/>
      <c r="GA1324" s="1"/>
      <c r="GB1324" s="1"/>
      <c r="GC1324" s="1"/>
      <c r="GD1324" s="1"/>
      <c r="GE1324" s="1"/>
      <c r="GF1324" s="1"/>
      <c r="GG1324" s="1"/>
      <c r="GH1324" s="1"/>
      <c r="GI1324" s="1"/>
      <c r="GJ1324" s="1"/>
      <c r="GK1324" s="1"/>
    </row>
    <row r="1325" spans="1:193" s="4" customFormat="1">
      <c r="A1325" s="6"/>
      <c r="B1325" s="6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94"/>
      <c r="U1325" s="2"/>
      <c r="V1325" s="164"/>
      <c r="W1325" s="148"/>
      <c r="X1325" s="164"/>
      <c r="Y1325" s="164"/>
      <c r="Z1325" s="164"/>
      <c r="AA1325" s="165"/>
      <c r="AB1325" s="195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</row>
    <row r="1326" spans="1:193" s="4" customFormat="1">
      <c r="A1326" s="6"/>
      <c r="B1326" s="6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94"/>
      <c r="U1326" s="2"/>
      <c r="V1326" s="164"/>
      <c r="W1326" s="148"/>
      <c r="X1326" s="164"/>
      <c r="Y1326" s="164"/>
      <c r="Z1326" s="164"/>
      <c r="AA1326" s="165"/>
      <c r="AB1326" s="195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  <c r="EA1326" s="1"/>
      <c r="EB1326" s="1"/>
      <c r="EC1326" s="1"/>
      <c r="ED1326" s="1"/>
      <c r="EE1326" s="1"/>
      <c r="EF1326" s="1"/>
      <c r="EG1326" s="1"/>
      <c r="EH1326" s="1"/>
      <c r="EI1326" s="1"/>
      <c r="EJ1326" s="1"/>
      <c r="EK1326" s="1"/>
      <c r="EL1326" s="1"/>
      <c r="EM1326" s="1"/>
      <c r="EN1326" s="1"/>
      <c r="EO1326" s="1"/>
      <c r="EP1326" s="1"/>
      <c r="EQ1326" s="1"/>
      <c r="ER1326" s="1"/>
      <c r="ES1326" s="1"/>
      <c r="ET1326" s="1"/>
      <c r="EU1326" s="1"/>
      <c r="EV1326" s="1"/>
      <c r="EW1326" s="1"/>
      <c r="EX1326" s="1"/>
      <c r="EY1326" s="1"/>
      <c r="EZ1326" s="1"/>
      <c r="FA1326" s="1"/>
      <c r="FB1326" s="1"/>
      <c r="FC1326" s="1"/>
      <c r="FD1326" s="1"/>
      <c r="FE1326" s="1"/>
      <c r="FF1326" s="1"/>
      <c r="FG1326" s="1"/>
      <c r="FH1326" s="1"/>
      <c r="FI1326" s="1"/>
      <c r="FJ1326" s="1"/>
      <c r="FK1326" s="1"/>
      <c r="FL1326" s="1"/>
      <c r="FM1326" s="1"/>
      <c r="FN1326" s="1"/>
      <c r="FO1326" s="1"/>
      <c r="FP1326" s="1"/>
      <c r="FQ1326" s="1"/>
      <c r="FR1326" s="1"/>
      <c r="FS1326" s="1"/>
      <c r="FT1326" s="1"/>
      <c r="FU1326" s="1"/>
      <c r="FV1326" s="1"/>
      <c r="FW1326" s="1"/>
      <c r="FX1326" s="1"/>
      <c r="FY1326" s="1"/>
      <c r="FZ1326" s="1"/>
      <c r="GA1326" s="1"/>
      <c r="GB1326" s="1"/>
      <c r="GC1326" s="1"/>
      <c r="GD1326" s="1"/>
      <c r="GE1326" s="1"/>
      <c r="GF1326" s="1"/>
      <c r="GG1326" s="1"/>
      <c r="GH1326" s="1"/>
      <c r="GI1326" s="1"/>
      <c r="GJ1326" s="1"/>
      <c r="GK1326" s="1"/>
    </row>
    <row r="1327" spans="1:193" s="4" customFormat="1">
      <c r="A1327" s="6"/>
      <c r="B1327" s="6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94"/>
      <c r="U1327" s="2"/>
      <c r="V1327" s="164"/>
      <c r="W1327" s="148"/>
      <c r="X1327" s="164"/>
      <c r="Y1327" s="164"/>
      <c r="Z1327" s="164"/>
      <c r="AA1327" s="165"/>
      <c r="AB1327" s="195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  <c r="EA1327" s="1"/>
      <c r="EB1327" s="1"/>
      <c r="EC1327" s="1"/>
      <c r="ED1327" s="1"/>
      <c r="EE1327" s="1"/>
      <c r="EF1327" s="1"/>
      <c r="EG1327" s="1"/>
      <c r="EH1327" s="1"/>
      <c r="EI1327" s="1"/>
      <c r="EJ1327" s="1"/>
      <c r="EK1327" s="1"/>
      <c r="EL1327" s="1"/>
      <c r="EM1327" s="1"/>
      <c r="EN1327" s="1"/>
      <c r="EO1327" s="1"/>
      <c r="EP1327" s="1"/>
      <c r="EQ1327" s="1"/>
      <c r="ER1327" s="1"/>
      <c r="ES1327" s="1"/>
      <c r="ET1327" s="1"/>
      <c r="EU1327" s="1"/>
      <c r="EV1327" s="1"/>
      <c r="EW1327" s="1"/>
      <c r="EX1327" s="1"/>
      <c r="EY1327" s="1"/>
      <c r="EZ1327" s="1"/>
      <c r="FA1327" s="1"/>
      <c r="FB1327" s="1"/>
      <c r="FC1327" s="1"/>
      <c r="FD1327" s="1"/>
      <c r="FE1327" s="1"/>
      <c r="FF1327" s="1"/>
      <c r="FG1327" s="1"/>
      <c r="FH1327" s="1"/>
      <c r="FI1327" s="1"/>
      <c r="FJ1327" s="1"/>
      <c r="FK1327" s="1"/>
      <c r="FL1327" s="1"/>
      <c r="FM1327" s="1"/>
      <c r="FN1327" s="1"/>
      <c r="FO1327" s="1"/>
      <c r="FP1327" s="1"/>
      <c r="FQ1327" s="1"/>
      <c r="FR1327" s="1"/>
      <c r="FS1327" s="1"/>
      <c r="FT1327" s="1"/>
      <c r="FU1327" s="1"/>
      <c r="FV1327" s="1"/>
      <c r="FW1327" s="1"/>
      <c r="FX1327" s="1"/>
      <c r="FY1327" s="1"/>
      <c r="FZ1327" s="1"/>
      <c r="GA1327" s="1"/>
      <c r="GB1327" s="1"/>
      <c r="GC1327" s="1"/>
      <c r="GD1327" s="1"/>
      <c r="GE1327" s="1"/>
      <c r="GF1327" s="1"/>
      <c r="GG1327" s="1"/>
      <c r="GH1327" s="1"/>
      <c r="GI1327" s="1"/>
      <c r="GJ1327" s="1"/>
      <c r="GK1327" s="1"/>
    </row>
    <row r="1328" spans="1:193" s="4" customFormat="1">
      <c r="A1328" s="6"/>
      <c r="B1328" s="6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94"/>
      <c r="U1328" s="2"/>
      <c r="V1328" s="164"/>
      <c r="W1328" s="148"/>
      <c r="X1328" s="164"/>
      <c r="Y1328" s="164"/>
      <c r="Z1328" s="164"/>
      <c r="AA1328" s="165"/>
      <c r="AB1328" s="195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</row>
    <row r="1329" spans="1:193" s="4" customFormat="1">
      <c r="A1329" s="6"/>
      <c r="B1329" s="6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94"/>
      <c r="U1329" s="2"/>
      <c r="V1329" s="164"/>
      <c r="W1329" s="148"/>
      <c r="X1329" s="164"/>
      <c r="Y1329" s="164"/>
      <c r="Z1329" s="164"/>
      <c r="AA1329" s="165"/>
      <c r="AB1329" s="195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  <c r="EA1329" s="1"/>
      <c r="EB1329" s="1"/>
      <c r="EC1329" s="1"/>
      <c r="ED1329" s="1"/>
      <c r="EE1329" s="1"/>
      <c r="EF1329" s="1"/>
      <c r="EG1329" s="1"/>
      <c r="EH1329" s="1"/>
      <c r="EI1329" s="1"/>
      <c r="EJ1329" s="1"/>
      <c r="EK1329" s="1"/>
      <c r="EL1329" s="1"/>
      <c r="EM1329" s="1"/>
      <c r="EN1329" s="1"/>
      <c r="EO1329" s="1"/>
      <c r="EP1329" s="1"/>
      <c r="EQ1329" s="1"/>
      <c r="ER1329" s="1"/>
      <c r="ES1329" s="1"/>
      <c r="ET1329" s="1"/>
      <c r="EU1329" s="1"/>
      <c r="EV1329" s="1"/>
      <c r="EW1329" s="1"/>
      <c r="EX1329" s="1"/>
      <c r="EY1329" s="1"/>
      <c r="EZ1329" s="1"/>
      <c r="FA1329" s="1"/>
      <c r="FB1329" s="1"/>
      <c r="FC1329" s="1"/>
      <c r="FD1329" s="1"/>
      <c r="FE1329" s="1"/>
      <c r="FF1329" s="1"/>
      <c r="FG1329" s="1"/>
      <c r="FH1329" s="1"/>
      <c r="FI1329" s="1"/>
      <c r="FJ1329" s="1"/>
      <c r="FK1329" s="1"/>
      <c r="FL1329" s="1"/>
      <c r="FM1329" s="1"/>
      <c r="FN1329" s="1"/>
      <c r="FO1329" s="1"/>
      <c r="FP1329" s="1"/>
      <c r="FQ1329" s="1"/>
      <c r="FR1329" s="1"/>
      <c r="FS1329" s="1"/>
      <c r="FT1329" s="1"/>
      <c r="FU1329" s="1"/>
      <c r="FV1329" s="1"/>
      <c r="FW1329" s="1"/>
      <c r="FX1329" s="1"/>
      <c r="FY1329" s="1"/>
      <c r="FZ1329" s="1"/>
      <c r="GA1329" s="1"/>
      <c r="GB1329" s="1"/>
      <c r="GC1329" s="1"/>
      <c r="GD1329" s="1"/>
      <c r="GE1329" s="1"/>
      <c r="GF1329" s="1"/>
      <c r="GG1329" s="1"/>
      <c r="GH1329" s="1"/>
      <c r="GI1329" s="1"/>
      <c r="GJ1329" s="1"/>
      <c r="GK1329" s="1"/>
    </row>
    <row r="1330" spans="1:193" s="4" customFormat="1">
      <c r="A1330" s="6"/>
      <c r="B1330" s="6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94"/>
      <c r="U1330" s="2"/>
      <c r="V1330" s="164"/>
      <c r="W1330" s="148"/>
      <c r="X1330" s="164"/>
      <c r="Y1330" s="164"/>
      <c r="Z1330" s="164"/>
      <c r="AA1330" s="165"/>
      <c r="AB1330" s="195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</row>
    <row r="1331" spans="1:193" s="4" customFormat="1">
      <c r="A1331" s="6"/>
      <c r="B1331" s="6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94"/>
      <c r="U1331" s="2"/>
      <c r="V1331" s="164"/>
      <c r="W1331" s="148"/>
      <c r="X1331" s="164"/>
      <c r="Y1331" s="164"/>
      <c r="Z1331" s="164"/>
      <c r="AA1331" s="165"/>
      <c r="AB1331" s="195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</row>
    <row r="1332" spans="1:193" s="4" customFormat="1">
      <c r="A1332" s="6"/>
      <c r="B1332" s="6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94"/>
      <c r="U1332" s="2"/>
      <c r="V1332" s="164"/>
      <c r="W1332" s="148"/>
      <c r="X1332" s="164"/>
      <c r="Y1332" s="164"/>
      <c r="Z1332" s="164"/>
      <c r="AA1332" s="165"/>
      <c r="AB1332" s="195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</row>
    <row r="1333" spans="1:193" s="4" customFormat="1">
      <c r="A1333" s="6"/>
      <c r="B1333" s="6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94"/>
      <c r="U1333" s="2"/>
      <c r="V1333" s="164"/>
      <c r="W1333" s="148"/>
      <c r="X1333" s="164"/>
      <c r="Y1333" s="164"/>
      <c r="Z1333" s="164"/>
      <c r="AA1333" s="165"/>
      <c r="AB1333" s="195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</row>
    <row r="1334" spans="1:193" s="4" customFormat="1">
      <c r="A1334" s="6"/>
      <c r="B1334" s="6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94"/>
      <c r="U1334" s="2"/>
      <c r="V1334" s="164"/>
      <c r="W1334" s="148"/>
      <c r="X1334" s="164"/>
      <c r="Y1334" s="164"/>
      <c r="Z1334" s="164"/>
      <c r="AA1334" s="165"/>
      <c r="AB1334" s="195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</row>
    <row r="1335" spans="1:193" s="4" customFormat="1">
      <c r="A1335" s="6"/>
      <c r="B1335" s="6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94"/>
      <c r="U1335" s="2"/>
      <c r="V1335" s="164"/>
      <c r="W1335" s="148"/>
      <c r="X1335" s="164"/>
      <c r="Y1335" s="164"/>
      <c r="Z1335" s="164"/>
      <c r="AA1335" s="165"/>
      <c r="AB1335" s="195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</row>
    <row r="1336" spans="1:193" s="4" customFormat="1">
      <c r="A1336" s="6"/>
      <c r="B1336" s="6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94"/>
      <c r="U1336" s="2"/>
      <c r="V1336" s="164"/>
      <c r="W1336" s="148"/>
      <c r="X1336" s="164"/>
      <c r="Y1336" s="164"/>
      <c r="Z1336" s="164"/>
      <c r="AA1336" s="165"/>
      <c r="AB1336" s="195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</row>
    <row r="1337" spans="1:193" s="4" customFormat="1">
      <c r="A1337" s="6"/>
      <c r="B1337" s="6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94"/>
      <c r="U1337" s="2"/>
      <c r="V1337" s="164"/>
      <c r="W1337" s="148"/>
      <c r="X1337" s="164"/>
      <c r="Y1337" s="164"/>
      <c r="Z1337" s="164"/>
      <c r="AA1337" s="165"/>
      <c r="AB1337" s="195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</row>
    <row r="1338" spans="1:193" s="4" customFormat="1">
      <c r="A1338" s="6"/>
      <c r="B1338" s="6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94"/>
      <c r="U1338" s="2"/>
      <c r="V1338" s="164"/>
      <c r="W1338" s="148"/>
      <c r="X1338" s="164"/>
      <c r="Y1338" s="164"/>
      <c r="Z1338" s="164"/>
      <c r="AA1338" s="165"/>
      <c r="AB1338" s="195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</row>
    <row r="1339" spans="1:193" s="4" customFormat="1">
      <c r="A1339" s="6"/>
      <c r="B1339" s="6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94"/>
      <c r="U1339" s="2"/>
      <c r="V1339" s="164"/>
      <c r="W1339" s="148"/>
      <c r="X1339" s="164"/>
      <c r="Y1339" s="164"/>
      <c r="Z1339" s="164"/>
      <c r="AA1339" s="165"/>
      <c r="AB1339" s="195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</row>
    <row r="1340" spans="1:193" s="4" customFormat="1">
      <c r="A1340" s="6"/>
      <c r="B1340" s="6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94"/>
      <c r="U1340" s="2"/>
      <c r="V1340" s="164"/>
      <c r="W1340" s="148"/>
      <c r="X1340" s="164"/>
      <c r="Y1340" s="164"/>
      <c r="Z1340" s="164"/>
      <c r="AA1340" s="165"/>
      <c r="AB1340" s="195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</row>
    <row r="1341" spans="1:193" s="4" customFormat="1">
      <c r="A1341" s="6"/>
      <c r="B1341" s="6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94"/>
      <c r="U1341" s="2"/>
      <c r="V1341" s="164"/>
      <c r="W1341" s="148"/>
      <c r="X1341" s="164"/>
      <c r="Y1341" s="164"/>
      <c r="Z1341" s="164"/>
      <c r="AA1341" s="165"/>
      <c r="AB1341" s="195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</row>
    <row r="1342" spans="1:193" s="4" customFormat="1">
      <c r="A1342" s="6"/>
      <c r="B1342" s="6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94"/>
      <c r="U1342" s="2"/>
      <c r="V1342" s="164"/>
      <c r="W1342" s="148"/>
      <c r="X1342" s="164"/>
      <c r="Y1342" s="164"/>
      <c r="Z1342" s="164"/>
      <c r="AA1342" s="165"/>
      <c r="AB1342" s="195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</row>
    <row r="1343" spans="1:193" s="4" customFormat="1">
      <c r="A1343" s="6"/>
      <c r="B1343" s="6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94"/>
      <c r="U1343" s="2"/>
      <c r="V1343" s="164"/>
      <c r="W1343" s="148"/>
      <c r="X1343" s="164"/>
      <c r="Y1343" s="164"/>
      <c r="Z1343" s="164"/>
      <c r="AA1343" s="165"/>
      <c r="AB1343" s="195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</row>
    <row r="1344" spans="1:193" s="4" customFormat="1">
      <c r="A1344" s="6"/>
      <c r="B1344" s="6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94"/>
      <c r="U1344" s="2"/>
      <c r="V1344" s="164"/>
      <c r="W1344" s="148"/>
      <c r="X1344" s="164"/>
      <c r="Y1344" s="164"/>
      <c r="Z1344" s="164"/>
      <c r="AA1344" s="165"/>
      <c r="AB1344" s="195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</row>
    <row r="1345" spans="1:193" s="4" customFormat="1">
      <c r="A1345" s="6"/>
      <c r="B1345" s="6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94"/>
      <c r="U1345" s="2"/>
      <c r="V1345" s="164"/>
      <c r="W1345" s="148"/>
      <c r="X1345" s="164"/>
      <c r="Y1345" s="164"/>
      <c r="Z1345" s="164"/>
      <c r="AA1345" s="165"/>
      <c r="AB1345" s="195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</row>
    <row r="1346" spans="1:193" s="4" customFormat="1">
      <c r="A1346" s="6"/>
      <c r="B1346" s="6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94"/>
      <c r="U1346" s="2"/>
      <c r="V1346" s="164"/>
      <c r="W1346" s="148"/>
      <c r="X1346" s="164"/>
      <c r="Y1346" s="164"/>
      <c r="Z1346" s="164"/>
      <c r="AA1346" s="165"/>
      <c r="AB1346" s="195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</row>
    <row r="1347" spans="1:193" s="4" customFormat="1">
      <c r="A1347" s="6"/>
      <c r="B1347" s="6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94"/>
      <c r="U1347" s="2"/>
      <c r="V1347" s="164"/>
      <c r="W1347" s="148"/>
      <c r="X1347" s="164"/>
      <c r="Y1347" s="164"/>
      <c r="Z1347" s="164"/>
      <c r="AA1347" s="165"/>
      <c r="AB1347" s="195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</row>
    <row r="1348" spans="1:193" s="4" customFormat="1">
      <c r="A1348" s="6"/>
      <c r="B1348" s="6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94"/>
      <c r="U1348" s="2"/>
      <c r="V1348" s="164"/>
      <c r="W1348" s="148"/>
      <c r="X1348" s="164"/>
      <c r="Y1348" s="164"/>
      <c r="Z1348" s="164"/>
      <c r="AA1348" s="165"/>
      <c r="AB1348" s="195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  <c r="EA1348" s="1"/>
      <c r="EB1348" s="1"/>
      <c r="EC1348" s="1"/>
      <c r="ED1348" s="1"/>
      <c r="EE1348" s="1"/>
      <c r="EF1348" s="1"/>
      <c r="EG1348" s="1"/>
      <c r="EH1348" s="1"/>
      <c r="EI1348" s="1"/>
      <c r="EJ1348" s="1"/>
      <c r="EK1348" s="1"/>
      <c r="EL1348" s="1"/>
      <c r="EM1348" s="1"/>
      <c r="EN1348" s="1"/>
      <c r="EO1348" s="1"/>
      <c r="EP1348" s="1"/>
      <c r="EQ1348" s="1"/>
      <c r="ER1348" s="1"/>
      <c r="ES1348" s="1"/>
      <c r="ET1348" s="1"/>
      <c r="EU1348" s="1"/>
      <c r="EV1348" s="1"/>
      <c r="EW1348" s="1"/>
      <c r="EX1348" s="1"/>
      <c r="EY1348" s="1"/>
      <c r="EZ1348" s="1"/>
      <c r="FA1348" s="1"/>
      <c r="FB1348" s="1"/>
      <c r="FC1348" s="1"/>
      <c r="FD1348" s="1"/>
      <c r="FE1348" s="1"/>
      <c r="FF1348" s="1"/>
      <c r="FG1348" s="1"/>
      <c r="FH1348" s="1"/>
      <c r="FI1348" s="1"/>
      <c r="FJ1348" s="1"/>
      <c r="FK1348" s="1"/>
      <c r="FL1348" s="1"/>
      <c r="FM1348" s="1"/>
      <c r="FN1348" s="1"/>
      <c r="FO1348" s="1"/>
      <c r="FP1348" s="1"/>
      <c r="FQ1348" s="1"/>
      <c r="FR1348" s="1"/>
      <c r="FS1348" s="1"/>
      <c r="FT1348" s="1"/>
      <c r="FU1348" s="1"/>
      <c r="FV1348" s="1"/>
      <c r="FW1348" s="1"/>
      <c r="FX1348" s="1"/>
      <c r="FY1348" s="1"/>
      <c r="FZ1348" s="1"/>
      <c r="GA1348" s="1"/>
      <c r="GB1348" s="1"/>
      <c r="GC1348" s="1"/>
      <c r="GD1348" s="1"/>
      <c r="GE1348" s="1"/>
      <c r="GF1348" s="1"/>
      <c r="GG1348" s="1"/>
      <c r="GH1348" s="1"/>
      <c r="GI1348" s="1"/>
      <c r="GJ1348" s="1"/>
      <c r="GK1348" s="1"/>
    </row>
    <row r="1349" spans="1:193" s="4" customFormat="1">
      <c r="A1349" s="6"/>
      <c r="B1349" s="6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94"/>
      <c r="U1349" s="2"/>
      <c r="V1349" s="164"/>
      <c r="W1349" s="148"/>
      <c r="X1349" s="164"/>
      <c r="Y1349" s="164"/>
      <c r="Z1349" s="164"/>
      <c r="AA1349" s="165"/>
      <c r="AB1349" s="195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</row>
    <row r="1350" spans="1:193" s="4" customFormat="1">
      <c r="A1350" s="6"/>
      <c r="B1350" s="6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94"/>
      <c r="U1350" s="2"/>
      <c r="V1350" s="164"/>
      <c r="W1350" s="148"/>
      <c r="X1350" s="164"/>
      <c r="Y1350" s="164"/>
      <c r="Z1350" s="164"/>
      <c r="AA1350" s="165"/>
      <c r="AB1350" s="195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</row>
    <row r="1351" spans="1:193" s="4" customFormat="1">
      <c r="A1351" s="6"/>
      <c r="B1351" s="6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94"/>
      <c r="U1351" s="2"/>
      <c r="V1351" s="164"/>
      <c r="W1351" s="148"/>
      <c r="X1351" s="164"/>
      <c r="Y1351" s="164"/>
      <c r="Z1351" s="164"/>
      <c r="AA1351" s="165"/>
      <c r="AB1351" s="195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  <c r="EA1351" s="1"/>
      <c r="EB1351" s="1"/>
      <c r="EC1351" s="1"/>
      <c r="ED1351" s="1"/>
      <c r="EE1351" s="1"/>
      <c r="EF1351" s="1"/>
      <c r="EG1351" s="1"/>
      <c r="EH1351" s="1"/>
      <c r="EI1351" s="1"/>
      <c r="EJ1351" s="1"/>
      <c r="EK1351" s="1"/>
      <c r="EL1351" s="1"/>
      <c r="EM1351" s="1"/>
      <c r="EN1351" s="1"/>
      <c r="EO1351" s="1"/>
      <c r="EP1351" s="1"/>
      <c r="EQ1351" s="1"/>
      <c r="ER1351" s="1"/>
      <c r="ES1351" s="1"/>
      <c r="ET1351" s="1"/>
      <c r="EU1351" s="1"/>
      <c r="EV1351" s="1"/>
      <c r="EW1351" s="1"/>
      <c r="EX1351" s="1"/>
      <c r="EY1351" s="1"/>
      <c r="EZ1351" s="1"/>
      <c r="FA1351" s="1"/>
      <c r="FB1351" s="1"/>
      <c r="FC1351" s="1"/>
      <c r="FD1351" s="1"/>
      <c r="FE1351" s="1"/>
      <c r="FF1351" s="1"/>
      <c r="FG1351" s="1"/>
      <c r="FH1351" s="1"/>
      <c r="FI1351" s="1"/>
      <c r="FJ1351" s="1"/>
      <c r="FK1351" s="1"/>
      <c r="FL1351" s="1"/>
      <c r="FM1351" s="1"/>
      <c r="FN1351" s="1"/>
      <c r="FO1351" s="1"/>
      <c r="FP1351" s="1"/>
      <c r="FQ1351" s="1"/>
      <c r="FR1351" s="1"/>
      <c r="FS1351" s="1"/>
      <c r="FT1351" s="1"/>
      <c r="FU1351" s="1"/>
      <c r="FV1351" s="1"/>
      <c r="FW1351" s="1"/>
      <c r="FX1351" s="1"/>
      <c r="FY1351" s="1"/>
      <c r="FZ1351" s="1"/>
      <c r="GA1351" s="1"/>
      <c r="GB1351" s="1"/>
      <c r="GC1351" s="1"/>
      <c r="GD1351" s="1"/>
      <c r="GE1351" s="1"/>
      <c r="GF1351" s="1"/>
      <c r="GG1351" s="1"/>
      <c r="GH1351" s="1"/>
      <c r="GI1351" s="1"/>
      <c r="GJ1351" s="1"/>
      <c r="GK1351" s="1"/>
    </row>
    <row r="1352" spans="1:193" s="4" customFormat="1">
      <c r="A1352" s="6"/>
      <c r="B1352" s="6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94"/>
      <c r="U1352" s="2"/>
      <c r="V1352" s="164"/>
      <c r="W1352" s="148"/>
      <c r="X1352" s="164"/>
      <c r="Y1352" s="164"/>
      <c r="Z1352" s="164"/>
      <c r="AA1352" s="165"/>
      <c r="AB1352" s="195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</row>
    <row r="1353" spans="1:193" s="4" customFormat="1">
      <c r="A1353" s="6"/>
      <c r="B1353" s="6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94"/>
      <c r="U1353" s="2"/>
      <c r="V1353" s="164"/>
      <c r="W1353" s="148"/>
      <c r="X1353" s="164"/>
      <c r="Y1353" s="164"/>
      <c r="Z1353" s="164"/>
      <c r="AA1353" s="165"/>
      <c r="AB1353" s="195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</row>
    <row r="1354" spans="1:193" s="4" customFormat="1">
      <c r="A1354" s="6"/>
      <c r="B1354" s="6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94"/>
      <c r="U1354" s="2"/>
      <c r="V1354" s="164"/>
      <c r="W1354" s="148"/>
      <c r="X1354" s="164"/>
      <c r="Y1354" s="164"/>
      <c r="Z1354" s="164"/>
      <c r="AA1354" s="165"/>
      <c r="AB1354" s="195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</row>
    <row r="1355" spans="1:193" s="4" customFormat="1">
      <c r="A1355" s="6"/>
      <c r="B1355" s="6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94"/>
      <c r="U1355" s="2"/>
      <c r="V1355" s="164"/>
      <c r="W1355" s="148"/>
      <c r="X1355" s="164"/>
      <c r="Y1355" s="164"/>
      <c r="Z1355" s="164"/>
      <c r="AA1355" s="165"/>
      <c r="AB1355" s="195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</row>
    <row r="1356" spans="1:193" s="4" customFormat="1">
      <c r="A1356" s="6"/>
      <c r="B1356" s="6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94"/>
      <c r="U1356" s="2"/>
      <c r="V1356" s="164"/>
      <c r="W1356" s="148"/>
      <c r="X1356" s="164"/>
      <c r="Y1356" s="164"/>
      <c r="Z1356" s="164"/>
      <c r="AA1356" s="165"/>
      <c r="AB1356" s="195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  <c r="EA1356" s="1"/>
      <c r="EB1356" s="1"/>
      <c r="EC1356" s="1"/>
      <c r="ED1356" s="1"/>
      <c r="EE1356" s="1"/>
      <c r="EF1356" s="1"/>
      <c r="EG1356" s="1"/>
      <c r="EH1356" s="1"/>
      <c r="EI1356" s="1"/>
      <c r="EJ1356" s="1"/>
      <c r="EK1356" s="1"/>
      <c r="EL1356" s="1"/>
      <c r="EM1356" s="1"/>
      <c r="EN1356" s="1"/>
      <c r="EO1356" s="1"/>
      <c r="EP1356" s="1"/>
      <c r="EQ1356" s="1"/>
      <c r="ER1356" s="1"/>
      <c r="ES1356" s="1"/>
      <c r="ET1356" s="1"/>
      <c r="EU1356" s="1"/>
      <c r="EV1356" s="1"/>
      <c r="EW1356" s="1"/>
      <c r="EX1356" s="1"/>
      <c r="EY1356" s="1"/>
      <c r="EZ1356" s="1"/>
      <c r="FA1356" s="1"/>
      <c r="FB1356" s="1"/>
      <c r="FC1356" s="1"/>
      <c r="FD1356" s="1"/>
      <c r="FE1356" s="1"/>
      <c r="FF1356" s="1"/>
      <c r="FG1356" s="1"/>
      <c r="FH1356" s="1"/>
      <c r="FI1356" s="1"/>
      <c r="FJ1356" s="1"/>
      <c r="FK1356" s="1"/>
      <c r="FL1356" s="1"/>
      <c r="FM1356" s="1"/>
      <c r="FN1356" s="1"/>
      <c r="FO1356" s="1"/>
      <c r="FP1356" s="1"/>
      <c r="FQ1356" s="1"/>
      <c r="FR1356" s="1"/>
      <c r="FS1356" s="1"/>
      <c r="FT1356" s="1"/>
      <c r="FU1356" s="1"/>
      <c r="FV1356" s="1"/>
      <c r="FW1356" s="1"/>
      <c r="FX1356" s="1"/>
      <c r="FY1356" s="1"/>
      <c r="FZ1356" s="1"/>
      <c r="GA1356" s="1"/>
      <c r="GB1356" s="1"/>
      <c r="GC1356" s="1"/>
      <c r="GD1356" s="1"/>
      <c r="GE1356" s="1"/>
      <c r="GF1356" s="1"/>
      <c r="GG1356" s="1"/>
      <c r="GH1356" s="1"/>
      <c r="GI1356" s="1"/>
      <c r="GJ1356" s="1"/>
      <c r="GK1356" s="1"/>
    </row>
    <row r="1357" spans="1:193" s="4" customFormat="1">
      <c r="A1357" s="6"/>
      <c r="B1357" s="6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94"/>
      <c r="U1357" s="2"/>
      <c r="V1357" s="164"/>
      <c r="W1357" s="148"/>
      <c r="X1357" s="164"/>
      <c r="Y1357" s="164"/>
      <c r="Z1357" s="164"/>
      <c r="AA1357" s="165"/>
      <c r="AB1357" s="195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</row>
    <row r="1358" spans="1:193" s="4" customFormat="1">
      <c r="A1358" s="6"/>
      <c r="B1358" s="6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94"/>
      <c r="U1358" s="2"/>
      <c r="V1358" s="164"/>
      <c r="W1358" s="148"/>
      <c r="X1358" s="164"/>
      <c r="Y1358" s="164"/>
      <c r="Z1358" s="164"/>
      <c r="AA1358" s="165"/>
      <c r="AB1358" s="195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  <c r="EA1358" s="1"/>
      <c r="EB1358" s="1"/>
      <c r="EC1358" s="1"/>
      <c r="ED1358" s="1"/>
      <c r="EE1358" s="1"/>
      <c r="EF1358" s="1"/>
      <c r="EG1358" s="1"/>
      <c r="EH1358" s="1"/>
      <c r="EI1358" s="1"/>
      <c r="EJ1358" s="1"/>
      <c r="EK1358" s="1"/>
      <c r="EL1358" s="1"/>
      <c r="EM1358" s="1"/>
      <c r="EN1358" s="1"/>
      <c r="EO1358" s="1"/>
      <c r="EP1358" s="1"/>
      <c r="EQ1358" s="1"/>
      <c r="ER1358" s="1"/>
      <c r="ES1358" s="1"/>
      <c r="ET1358" s="1"/>
      <c r="EU1358" s="1"/>
      <c r="EV1358" s="1"/>
      <c r="EW1358" s="1"/>
      <c r="EX1358" s="1"/>
      <c r="EY1358" s="1"/>
      <c r="EZ1358" s="1"/>
      <c r="FA1358" s="1"/>
      <c r="FB1358" s="1"/>
      <c r="FC1358" s="1"/>
      <c r="FD1358" s="1"/>
      <c r="FE1358" s="1"/>
      <c r="FF1358" s="1"/>
      <c r="FG1358" s="1"/>
      <c r="FH1358" s="1"/>
      <c r="FI1358" s="1"/>
      <c r="FJ1358" s="1"/>
      <c r="FK1358" s="1"/>
      <c r="FL1358" s="1"/>
      <c r="FM1358" s="1"/>
      <c r="FN1358" s="1"/>
      <c r="FO1358" s="1"/>
      <c r="FP1358" s="1"/>
      <c r="FQ1358" s="1"/>
      <c r="FR1358" s="1"/>
      <c r="FS1358" s="1"/>
      <c r="FT1358" s="1"/>
      <c r="FU1358" s="1"/>
      <c r="FV1358" s="1"/>
      <c r="FW1358" s="1"/>
      <c r="FX1358" s="1"/>
      <c r="FY1358" s="1"/>
      <c r="FZ1358" s="1"/>
      <c r="GA1358" s="1"/>
      <c r="GB1358" s="1"/>
      <c r="GC1358" s="1"/>
      <c r="GD1358" s="1"/>
      <c r="GE1358" s="1"/>
      <c r="GF1358" s="1"/>
      <c r="GG1358" s="1"/>
      <c r="GH1358" s="1"/>
      <c r="GI1358" s="1"/>
      <c r="GJ1358" s="1"/>
      <c r="GK1358" s="1"/>
    </row>
    <row r="1359" spans="1:193" s="4" customFormat="1">
      <c r="A1359" s="6"/>
      <c r="B1359" s="6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94"/>
      <c r="U1359" s="2"/>
      <c r="V1359" s="164"/>
      <c r="W1359" s="148"/>
      <c r="X1359" s="164"/>
      <c r="Y1359" s="164"/>
      <c r="Z1359" s="164"/>
      <c r="AA1359" s="165"/>
      <c r="AB1359" s="195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  <c r="EA1359" s="1"/>
      <c r="EB1359" s="1"/>
      <c r="EC1359" s="1"/>
      <c r="ED1359" s="1"/>
      <c r="EE1359" s="1"/>
      <c r="EF1359" s="1"/>
      <c r="EG1359" s="1"/>
      <c r="EH1359" s="1"/>
      <c r="EI1359" s="1"/>
      <c r="EJ1359" s="1"/>
      <c r="EK1359" s="1"/>
      <c r="EL1359" s="1"/>
      <c r="EM1359" s="1"/>
      <c r="EN1359" s="1"/>
      <c r="EO1359" s="1"/>
      <c r="EP1359" s="1"/>
      <c r="EQ1359" s="1"/>
      <c r="ER1359" s="1"/>
      <c r="ES1359" s="1"/>
      <c r="ET1359" s="1"/>
      <c r="EU1359" s="1"/>
      <c r="EV1359" s="1"/>
      <c r="EW1359" s="1"/>
      <c r="EX1359" s="1"/>
      <c r="EY1359" s="1"/>
      <c r="EZ1359" s="1"/>
      <c r="FA1359" s="1"/>
      <c r="FB1359" s="1"/>
      <c r="FC1359" s="1"/>
      <c r="FD1359" s="1"/>
      <c r="FE1359" s="1"/>
      <c r="FF1359" s="1"/>
      <c r="FG1359" s="1"/>
      <c r="FH1359" s="1"/>
      <c r="FI1359" s="1"/>
      <c r="FJ1359" s="1"/>
      <c r="FK1359" s="1"/>
      <c r="FL1359" s="1"/>
      <c r="FM1359" s="1"/>
      <c r="FN1359" s="1"/>
      <c r="FO1359" s="1"/>
      <c r="FP1359" s="1"/>
      <c r="FQ1359" s="1"/>
      <c r="FR1359" s="1"/>
      <c r="FS1359" s="1"/>
      <c r="FT1359" s="1"/>
      <c r="FU1359" s="1"/>
      <c r="FV1359" s="1"/>
      <c r="FW1359" s="1"/>
      <c r="FX1359" s="1"/>
      <c r="FY1359" s="1"/>
      <c r="FZ1359" s="1"/>
      <c r="GA1359" s="1"/>
      <c r="GB1359" s="1"/>
      <c r="GC1359" s="1"/>
      <c r="GD1359" s="1"/>
      <c r="GE1359" s="1"/>
      <c r="GF1359" s="1"/>
      <c r="GG1359" s="1"/>
      <c r="GH1359" s="1"/>
      <c r="GI1359" s="1"/>
      <c r="GJ1359" s="1"/>
      <c r="GK1359" s="1"/>
    </row>
    <row r="1360" spans="1:193" s="4" customFormat="1">
      <c r="A1360" s="6"/>
      <c r="B1360" s="6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94"/>
      <c r="U1360" s="2"/>
      <c r="V1360" s="164"/>
      <c r="W1360" s="148"/>
      <c r="X1360" s="164"/>
      <c r="Y1360" s="164"/>
      <c r="Z1360" s="164"/>
      <c r="AA1360" s="165"/>
      <c r="AB1360" s="195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</row>
    <row r="1361" spans="1:193" s="4" customFormat="1">
      <c r="A1361" s="6"/>
      <c r="B1361" s="6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94"/>
      <c r="U1361" s="2"/>
      <c r="V1361" s="164"/>
      <c r="W1361" s="148"/>
      <c r="X1361" s="164"/>
      <c r="Y1361" s="164"/>
      <c r="Z1361" s="164"/>
      <c r="AA1361" s="165"/>
      <c r="AB1361" s="195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</row>
    <row r="1362" spans="1:193" s="4" customFormat="1">
      <c r="A1362" s="6"/>
      <c r="B1362" s="6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94"/>
      <c r="U1362" s="2"/>
      <c r="V1362" s="164"/>
      <c r="W1362" s="148"/>
      <c r="X1362" s="164"/>
      <c r="Y1362" s="164"/>
      <c r="Z1362" s="164"/>
      <c r="AA1362" s="165"/>
      <c r="AB1362" s="195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</row>
    <row r="1363" spans="1:193" s="4" customFormat="1">
      <c r="A1363" s="6"/>
      <c r="B1363" s="6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94"/>
      <c r="U1363" s="2"/>
      <c r="V1363" s="164"/>
      <c r="W1363" s="148"/>
      <c r="X1363" s="164"/>
      <c r="Y1363" s="164"/>
      <c r="Z1363" s="164"/>
      <c r="AA1363" s="165"/>
      <c r="AB1363" s="195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  <c r="EA1363" s="1"/>
      <c r="EB1363" s="1"/>
      <c r="EC1363" s="1"/>
      <c r="ED1363" s="1"/>
      <c r="EE1363" s="1"/>
      <c r="EF1363" s="1"/>
      <c r="EG1363" s="1"/>
      <c r="EH1363" s="1"/>
      <c r="EI1363" s="1"/>
      <c r="EJ1363" s="1"/>
      <c r="EK1363" s="1"/>
      <c r="EL1363" s="1"/>
      <c r="EM1363" s="1"/>
      <c r="EN1363" s="1"/>
      <c r="EO1363" s="1"/>
      <c r="EP1363" s="1"/>
      <c r="EQ1363" s="1"/>
      <c r="ER1363" s="1"/>
      <c r="ES1363" s="1"/>
      <c r="ET1363" s="1"/>
      <c r="EU1363" s="1"/>
      <c r="EV1363" s="1"/>
      <c r="EW1363" s="1"/>
      <c r="EX1363" s="1"/>
      <c r="EY1363" s="1"/>
      <c r="EZ1363" s="1"/>
      <c r="FA1363" s="1"/>
      <c r="FB1363" s="1"/>
      <c r="FC1363" s="1"/>
      <c r="FD1363" s="1"/>
      <c r="FE1363" s="1"/>
      <c r="FF1363" s="1"/>
      <c r="FG1363" s="1"/>
      <c r="FH1363" s="1"/>
      <c r="FI1363" s="1"/>
      <c r="FJ1363" s="1"/>
      <c r="FK1363" s="1"/>
      <c r="FL1363" s="1"/>
      <c r="FM1363" s="1"/>
      <c r="FN1363" s="1"/>
      <c r="FO1363" s="1"/>
      <c r="FP1363" s="1"/>
      <c r="FQ1363" s="1"/>
      <c r="FR1363" s="1"/>
      <c r="FS1363" s="1"/>
      <c r="FT1363" s="1"/>
      <c r="FU1363" s="1"/>
      <c r="FV1363" s="1"/>
      <c r="FW1363" s="1"/>
      <c r="FX1363" s="1"/>
      <c r="FY1363" s="1"/>
      <c r="FZ1363" s="1"/>
      <c r="GA1363" s="1"/>
      <c r="GB1363" s="1"/>
      <c r="GC1363" s="1"/>
      <c r="GD1363" s="1"/>
      <c r="GE1363" s="1"/>
      <c r="GF1363" s="1"/>
      <c r="GG1363" s="1"/>
      <c r="GH1363" s="1"/>
      <c r="GI1363" s="1"/>
      <c r="GJ1363" s="1"/>
      <c r="GK1363" s="1"/>
    </row>
    <row r="1364" spans="1:193" s="4" customFormat="1">
      <c r="A1364" s="6"/>
      <c r="B1364" s="6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94"/>
      <c r="U1364" s="2"/>
      <c r="V1364" s="164"/>
      <c r="W1364" s="148"/>
      <c r="X1364" s="164"/>
      <c r="Y1364" s="164"/>
      <c r="Z1364" s="164"/>
      <c r="AA1364" s="165"/>
      <c r="AB1364" s="195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  <c r="EA1364" s="1"/>
      <c r="EB1364" s="1"/>
      <c r="EC1364" s="1"/>
      <c r="ED1364" s="1"/>
      <c r="EE1364" s="1"/>
      <c r="EF1364" s="1"/>
      <c r="EG1364" s="1"/>
      <c r="EH1364" s="1"/>
      <c r="EI1364" s="1"/>
      <c r="EJ1364" s="1"/>
      <c r="EK1364" s="1"/>
      <c r="EL1364" s="1"/>
      <c r="EM1364" s="1"/>
      <c r="EN1364" s="1"/>
      <c r="EO1364" s="1"/>
      <c r="EP1364" s="1"/>
      <c r="EQ1364" s="1"/>
      <c r="ER1364" s="1"/>
      <c r="ES1364" s="1"/>
      <c r="ET1364" s="1"/>
      <c r="EU1364" s="1"/>
      <c r="EV1364" s="1"/>
      <c r="EW1364" s="1"/>
      <c r="EX1364" s="1"/>
      <c r="EY1364" s="1"/>
      <c r="EZ1364" s="1"/>
      <c r="FA1364" s="1"/>
      <c r="FB1364" s="1"/>
      <c r="FC1364" s="1"/>
      <c r="FD1364" s="1"/>
      <c r="FE1364" s="1"/>
      <c r="FF1364" s="1"/>
      <c r="FG1364" s="1"/>
      <c r="FH1364" s="1"/>
      <c r="FI1364" s="1"/>
      <c r="FJ1364" s="1"/>
      <c r="FK1364" s="1"/>
      <c r="FL1364" s="1"/>
      <c r="FM1364" s="1"/>
      <c r="FN1364" s="1"/>
      <c r="FO1364" s="1"/>
      <c r="FP1364" s="1"/>
      <c r="FQ1364" s="1"/>
      <c r="FR1364" s="1"/>
      <c r="FS1364" s="1"/>
      <c r="FT1364" s="1"/>
      <c r="FU1364" s="1"/>
      <c r="FV1364" s="1"/>
      <c r="FW1364" s="1"/>
      <c r="FX1364" s="1"/>
      <c r="FY1364" s="1"/>
      <c r="FZ1364" s="1"/>
      <c r="GA1364" s="1"/>
      <c r="GB1364" s="1"/>
      <c r="GC1364" s="1"/>
      <c r="GD1364" s="1"/>
      <c r="GE1364" s="1"/>
      <c r="GF1364" s="1"/>
      <c r="GG1364" s="1"/>
      <c r="GH1364" s="1"/>
      <c r="GI1364" s="1"/>
      <c r="GJ1364" s="1"/>
      <c r="GK1364" s="1"/>
    </row>
    <row r="1365" spans="1:193" s="4" customFormat="1">
      <c r="A1365" s="6"/>
      <c r="B1365" s="6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94"/>
      <c r="U1365" s="2"/>
      <c r="V1365" s="164"/>
      <c r="W1365" s="148"/>
      <c r="X1365" s="164"/>
      <c r="Y1365" s="164"/>
      <c r="Z1365" s="164"/>
      <c r="AA1365" s="165"/>
      <c r="AB1365" s="195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  <c r="EA1365" s="1"/>
      <c r="EB1365" s="1"/>
      <c r="EC1365" s="1"/>
      <c r="ED1365" s="1"/>
      <c r="EE1365" s="1"/>
      <c r="EF1365" s="1"/>
      <c r="EG1365" s="1"/>
      <c r="EH1365" s="1"/>
      <c r="EI1365" s="1"/>
      <c r="EJ1365" s="1"/>
      <c r="EK1365" s="1"/>
      <c r="EL1365" s="1"/>
      <c r="EM1365" s="1"/>
      <c r="EN1365" s="1"/>
      <c r="EO1365" s="1"/>
      <c r="EP1365" s="1"/>
      <c r="EQ1365" s="1"/>
      <c r="ER1365" s="1"/>
      <c r="ES1365" s="1"/>
      <c r="ET1365" s="1"/>
      <c r="EU1365" s="1"/>
      <c r="EV1365" s="1"/>
      <c r="EW1365" s="1"/>
      <c r="EX1365" s="1"/>
      <c r="EY1365" s="1"/>
      <c r="EZ1365" s="1"/>
      <c r="FA1365" s="1"/>
      <c r="FB1365" s="1"/>
      <c r="FC1365" s="1"/>
      <c r="FD1365" s="1"/>
      <c r="FE1365" s="1"/>
      <c r="FF1365" s="1"/>
      <c r="FG1365" s="1"/>
      <c r="FH1365" s="1"/>
      <c r="FI1365" s="1"/>
      <c r="FJ1365" s="1"/>
      <c r="FK1365" s="1"/>
      <c r="FL1365" s="1"/>
      <c r="FM1365" s="1"/>
      <c r="FN1365" s="1"/>
      <c r="FO1365" s="1"/>
      <c r="FP1365" s="1"/>
      <c r="FQ1365" s="1"/>
      <c r="FR1365" s="1"/>
      <c r="FS1365" s="1"/>
      <c r="FT1365" s="1"/>
      <c r="FU1365" s="1"/>
      <c r="FV1365" s="1"/>
      <c r="FW1365" s="1"/>
      <c r="FX1365" s="1"/>
      <c r="FY1365" s="1"/>
      <c r="FZ1365" s="1"/>
      <c r="GA1365" s="1"/>
      <c r="GB1365" s="1"/>
      <c r="GC1365" s="1"/>
      <c r="GD1365" s="1"/>
      <c r="GE1365" s="1"/>
      <c r="GF1365" s="1"/>
      <c r="GG1365" s="1"/>
      <c r="GH1365" s="1"/>
      <c r="GI1365" s="1"/>
      <c r="GJ1365" s="1"/>
      <c r="GK1365" s="1"/>
    </row>
    <row r="1366" spans="1:193" s="4" customFormat="1">
      <c r="A1366" s="6"/>
      <c r="B1366" s="6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94"/>
      <c r="U1366" s="2"/>
      <c r="V1366" s="164"/>
      <c r="W1366" s="148"/>
      <c r="X1366" s="164"/>
      <c r="Y1366" s="164"/>
      <c r="Z1366" s="164"/>
      <c r="AA1366" s="165"/>
      <c r="AB1366" s="195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  <c r="EA1366" s="1"/>
      <c r="EB1366" s="1"/>
      <c r="EC1366" s="1"/>
      <c r="ED1366" s="1"/>
      <c r="EE1366" s="1"/>
      <c r="EF1366" s="1"/>
      <c r="EG1366" s="1"/>
      <c r="EH1366" s="1"/>
      <c r="EI1366" s="1"/>
      <c r="EJ1366" s="1"/>
      <c r="EK1366" s="1"/>
      <c r="EL1366" s="1"/>
      <c r="EM1366" s="1"/>
      <c r="EN1366" s="1"/>
      <c r="EO1366" s="1"/>
      <c r="EP1366" s="1"/>
      <c r="EQ1366" s="1"/>
      <c r="ER1366" s="1"/>
      <c r="ES1366" s="1"/>
      <c r="ET1366" s="1"/>
      <c r="EU1366" s="1"/>
      <c r="EV1366" s="1"/>
      <c r="EW1366" s="1"/>
      <c r="EX1366" s="1"/>
      <c r="EY1366" s="1"/>
      <c r="EZ1366" s="1"/>
      <c r="FA1366" s="1"/>
      <c r="FB1366" s="1"/>
      <c r="FC1366" s="1"/>
      <c r="FD1366" s="1"/>
      <c r="FE1366" s="1"/>
      <c r="FF1366" s="1"/>
      <c r="FG1366" s="1"/>
      <c r="FH1366" s="1"/>
      <c r="FI1366" s="1"/>
      <c r="FJ1366" s="1"/>
      <c r="FK1366" s="1"/>
      <c r="FL1366" s="1"/>
      <c r="FM1366" s="1"/>
      <c r="FN1366" s="1"/>
      <c r="FO1366" s="1"/>
      <c r="FP1366" s="1"/>
      <c r="FQ1366" s="1"/>
      <c r="FR1366" s="1"/>
      <c r="FS1366" s="1"/>
      <c r="FT1366" s="1"/>
      <c r="FU1366" s="1"/>
      <c r="FV1366" s="1"/>
      <c r="FW1366" s="1"/>
      <c r="FX1366" s="1"/>
      <c r="FY1366" s="1"/>
      <c r="FZ1366" s="1"/>
      <c r="GA1366" s="1"/>
      <c r="GB1366" s="1"/>
      <c r="GC1366" s="1"/>
      <c r="GD1366" s="1"/>
      <c r="GE1366" s="1"/>
      <c r="GF1366" s="1"/>
      <c r="GG1366" s="1"/>
      <c r="GH1366" s="1"/>
      <c r="GI1366" s="1"/>
      <c r="GJ1366" s="1"/>
      <c r="GK1366" s="1"/>
    </row>
    <row r="1367" spans="1:193" s="4" customFormat="1">
      <c r="A1367" s="6"/>
      <c r="B1367" s="6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94"/>
      <c r="U1367" s="2"/>
      <c r="V1367" s="164"/>
      <c r="W1367" s="148"/>
      <c r="X1367" s="164"/>
      <c r="Y1367" s="164"/>
      <c r="Z1367" s="164"/>
      <c r="AA1367" s="165"/>
      <c r="AB1367" s="195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</row>
    <row r="1368" spans="1:193" s="4" customFormat="1">
      <c r="A1368" s="6"/>
      <c r="B1368" s="6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94"/>
      <c r="U1368" s="2"/>
      <c r="V1368" s="164"/>
      <c r="W1368" s="148"/>
      <c r="X1368" s="164"/>
      <c r="Y1368" s="164"/>
      <c r="Z1368" s="164"/>
      <c r="AA1368" s="165"/>
      <c r="AB1368" s="195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  <c r="EA1368" s="1"/>
      <c r="EB1368" s="1"/>
      <c r="EC1368" s="1"/>
      <c r="ED1368" s="1"/>
      <c r="EE1368" s="1"/>
      <c r="EF1368" s="1"/>
      <c r="EG1368" s="1"/>
      <c r="EH1368" s="1"/>
      <c r="EI1368" s="1"/>
      <c r="EJ1368" s="1"/>
      <c r="EK1368" s="1"/>
      <c r="EL1368" s="1"/>
      <c r="EM1368" s="1"/>
      <c r="EN1368" s="1"/>
      <c r="EO1368" s="1"/>
      <c r="EP1368" s="1"/>
      <c r="EQ1368" s="1"/>
      <c r="ER1368" s="1"/>
      <c r="ES1368" s="1"/>
      <c r="ET1368" s="1"/>
      <c r="EU1368" s="1"/>
      <c r="EV1368" s="1"/>
      <c r="EW1368" s="1"/>
      <c r="EX1368" s="1"/>
      <c r="EY1368" s="1"/>
      <c r="EZ1368" s="1"/>
      <c r="FA1368" s="1"/>
      <c r="FB1368" s="1"/>
      <c r="FC1368" s="1"/>
      <c r="FD1368" s="1"/>
      <c r="FE1368" s="1"/>
      <c r="FF1368" s="1"/>
      <c r="FG1368" s="1"/>
      <c r="FH1368" s="1"/>
      <c r="FI1368" s="1"/>
      <c r="FJ1368" s="1"/>
      <c r="FK1368" s="1"/>
      <c r="FL1368" s="1"/>
      <c r="FM1368" s="1"/>
      <c r="FN1368" s="1"/>
      <c r="FO1368" s="1"/>
      <c r="FP1368" s="1"/>
      <c r="FQ1368" s="1"/>
      <c r="FR1368" s="1"/>
      <c r="FS1368" s="1"/>
      <c r="FT1368" s="1"/>
      <c r="FU1368" s="1"/>
      <c r="FV1368" s="1"/>
      <c r="FW1368" s="1"/>
      <c r="FX1368" s="1"/>
      <c r="FY1368" s="1"/>
      <c r="FZ1368" s="1"/>
      <c r="GA1368" s="1"/>
      <c r="GB1368" s="1"/>
      <c r="GC1368" s="1"/>
      <c r="GD1368" s="1"/>
      <c r="GE1368" s="1"/>
      <c r="GF1368" s="1"/>
      <c r="GG1368" s="1"/>
      <c r="GH1368" s="1"/>
      <c r="GI1368" s="1"/>
      <c r="GJ1368" s="1"/>
      <c r="GK1368" s="1"/>
    </row>
    <row r="1369" spans="1:193" s="4" customFormat="1">
      <c r="A1369" s="6"/>
      <c r="B1369" s="6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94"/>
      <c r="U1369" s="2"/>
      <c r="V1369" s="164"/>
      <c r="W1369" s="148"/>
      <c r="X1369" s="164"/>
      <c r="Y1369" s="164"/>
      <c r="Z1369" s="164"/>
      <c r="AA1369" s="165"/>
      <c r="AB1369" s="195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</row>
    <row r="1370" spans="1:193" s="4" customFormat="1">
      <c r="A1370" s="6"/>
      <c r="B1370" s="6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94"/>
      <c r="U1370" s="2"/>
      <c r="V1370" s="164"/>
      <c r="W1370" s="148"/>
      <c r="X1370" s="164"/>
      <c r="Y1370" s="164"/>
      <c r="Z1370" s="164"/>
      <c r="AA1370" s="165"/>
      <c r="AB1370" s="195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</row>
    <row r="1371" spans="1:193" s="4" customFormat="1">
      <c r="A1371" s="6"/>
      <c r="B1371" s="6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94"/>
      <c r="U1371" s="2"/>
      <c r="V1371" s="164"/>
      <c r="W1371" s="148"/>
      <c r="X1371" s="164"/>
      <c r="Y1371" s="164"/>
      <c r="Z1371" s="164"/>
      <c r="AA1371" s="165"/>
      <c r="AB1371" s="195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</row>
    <row r="1372" spans="1:193" s="4" customFormat="1">
      <c r="A1372" s="6"/>
      <c r="B1372" s="6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94"/>
      <c r="U1372" s="2"/>
      <c r="V1372" s="164"/>
      <c r="W1372" s="148"/>
      <c r="X1372" s="164"/>
      <c r="Y1372" s="164"/>
      <c r="Z1372" s="164"/>
      <c r="AA1372" s="165"/>
      <c r="AB1372" s="195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</row>
    <row r="1373" spans="1:193" s="4" customFormat="1">
      <c r="A1373" s="6"/>
      <c r="B1373" s="6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94"/>
      <c r="U1373" s="2"/>
      <c r="V1373" s="164"/>
      <c r="W1373" s="148"/>
      <c r="X1373" s="164"/>
      <c r="Y1373" s="164"/>
      <c r="Z1373" s="164"/>
      <c r="AA1373" s="165"/>
      <c r="AB1373" s="195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</row>
    <row r="1374" spans="1:193" s="4" customFormat="1">
      <c r="A1374" s="6"/>
      <c r="B1374" s="6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94"/>
      <c r="U1374" s="2"/>
      <c r="V1374" s="164"/>
      <c r="W1374" s="148"/>
      <c r="X1374" s="164"/>
      <c r="Y1374" s="164"/>
      <c r="Z1374" s="164"/>
      <c r="AA1374" s="165"/>
      <c r="AB1374" s="195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  <c r="EA1374" s="1"/>
      <c r="EB1374" s="1"/>
      <c r="EC1374" s="1"/>
      <c r="ED1374" s="1"/>
      <c r="EE1374" s="1"/>
      <c r="EF1374" s="1"/>
      <c r="EG1374" s="1"/>
      <c r="EH1374" s="1"/>
      <c r="EI1374" s="1"/>
      <c r="EJ1374" s="1"/>
      <c r="EK1374" s="1"/>
      <c r="EL1374" s="1"/>
      <c r="EM1374" s="1"/>
      <c r="EN1374" s="1"/>
      <c r="EO1374" s="1"/>
      <c r="EP1374" s="1"/>
      <c r="EQ1374" s="1"/>
      <c r="ER1374" s="1"/>
      <c r="ES1374" s="1"/>
      <c r="ET1374" s="1"/>
      <c r="EU1374" s="1"/>
      <c r="EV1374" s="1"/>
      <c r="EW1374" s="1"/>
      <c r="EX1374" s="1"/>
      <c r="EY1374" s="1"/>
      <c r="EZ1374" s="1"/>
      <c r="FA1374" s="1"/>
      <c r="FB1374" s="1"/>
      <c r="FC1374" s="1"/>
      <c r="FD1374" s="1"/>
      <c r="FE1374" s="1"/>
      <c r="FF1374" s="1"/>
      <c r="FG1374" s="1"/>
      <c r="FH1374" s="1"/>
      <c r="FI1374" s="1"/>
      <c r="FJ1374" s="1"/>
      <c r="FK1374" s="1"/>
      <c r="FL1374" s="1"/>
      <c r="FM1374" s="1"/>
      <c r="FN1374" s="1"/>
      <c r="FO1374" s="1"/>
      <c r="FP1374" s="1"/>
      <c r="FQ1374" s="1"/>
      <c r="FR1374" s="1"/>
      <c r="FS1374" s="1"/>
      <c r="FT1374" s="1"/>
      <c r="FU1374" s="1"/>
      <c r="FV1374" s="1"/>
      <c r="FW1374" s="1"/>
      <c r="FX1374" s="1"/>
      <c r="FY1374" s="1"/>
      <c r="FZ1374" s="1"/>
      <c r="GA1374" s="1"/>
      <c r="GB1374" s="1"/>
      <c r="GC1374" s="1"/>
      <c r="GD1374" s="1"/>
      <c r="GE1374" s="1"/>
      <c r="GF1374" s="1"/>
      <c r="GG1374" s="1"/>
      <c r="GH1374" s="1"/>
      <c r="GI1374" s="1"/>
      <c r="GJ1374" s="1"/>
      <c r="GK1374" s="1"/>
    </row>
    <row r="1375" spans="1:193" s="4" customFormat="1">
      <c r="A1375" s="6"/>
      <c r="B1375" s="6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94"/>
      <c r="U1375" s="2"/>
      <c r="V1375" s="164"/>
      <c r="W1375" s="148"/>
      <c r="X1375" s="164"/>
      <c r="Y1375" s="164"/>
      <c r="Z1375" s="164"/>
      <c r="AA1375" s="165"/>
      <c r="AB1375" s="195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  <c r="EA1375" s="1"/>
      <c r="EB1375" s="1"/>
      <c r="EC1375" s="1"/>
      <c r="ED1375" s="1"/>
      <c r="EE1375" s="1"/>
      <c r="EF1375" s="1"/>
      <c r="EG1375" s="1"/>
      <c r="EH1375" s="1"/>
      <c r="EI1375" s="1"/>
      <c r="EJ1375" s="1"/>
      <c r="EK1375" s="1"/>
      <c r="EL1375" s="1"/>
      <c r="EM1375" s="1"/>
      <c r="EN1375" s="1"/>
      <c r="EO1375" s="1"/>
      <c r="EP1375" s="1"/>
      <c r="EQ1375" s="1"/>
      <c r="ER1375" s="1"/>
      <c r="ES1375" s="1"/>
      <c r="ET1375" s="1"/>
      <c r="EU1375" s="1"/>
      <c r="EV1375" s="1"/>
      <c r="EW1375" s="1"/>
      <c r="EX1375" s="1"/>
      <c r="EY1375" s="1"/>
      <c r="EZ1375" s="1"/>
      <c r="FA1375" s="1"/>
      <c r="FB1375" s="1"/>
      <c r="FC1375" s="1"/>
      <c r="FD1375" s="1"/>
      <c r="FE1375" s="1"/>
      <c r="FF1375" s="1"/>
      <c r="FG1375" s="1"/>
      <c r="FH1375" s="1"/>
      <c r="FI1375" s="1"/>
      <c r="FJ1375" s="1"/>
      <c r="FK1375" s="1"/>
      <c r="FL1375" s="1"/>
      <c r="FM1375" s="1"/>
      <c r="FN1375" s="1"/>
      <c r="FO1375" s="1"/>
      <c r="FP1375" s="1"/>
      <c r="FQ1375" s="1"/>
      <c r="FR1375" s="1"/>
      <c r="FS1375" s="1"/>
      <c r="FT1375" s="1"/>
      <c r="FU1375" s="1"/>
      <c r="FV1375" s="1"/>
      <c r="FW1375" s="1"/>
      <c r="FX1375" s="1"/>
      <c r="FY1375" s="1"/>
      <c r="FZ1375" s="1"/>
      <c r="GA1375" s="1"/>
      <c r="GB1375" s="1"/>
      <c r="GC1375" s="1"/>
      <c r="GD1375" s="1"/>
      <c r="GE1375" s="1"/>
      <c r="GF1375" s="1"/>
      <c r="GG1375" s="1"/>
      <c r="GH1375" s="1"/>
      <c r="GI1375" s="1"/>
      <c r="GJ1375" s="1"/>
      <c r="GK1375" s="1"/>
    </row>
    <row r="1376" spans="1:193" s="4" customFormat="1">
      <c r="A1376" s="6"/>
      <c r="B1376" s="6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94"/>
      <c r="U1376" s="2"/>
      <c r="V1376" s="164"/>
      <c r="W1376" s="148"/>
      <c r="X1376" s="164"/>
      <c r="Y1376" s="164"/>
      <c r="Z1376" s="164"/>
      <c r="AA1376" s="165"/>
      <c r="AB1376" s="195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</row>
    <row r="1377" spans="1:193" s="4" customFormat="1">
      <c r="A1377" s="6"/>
      <c r="B1377" s="6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94"/>
      <c r="U1377" s="2"/>
      <c r="V1377" s="164"/>
      <c r="W1377" s="148"/>
      <c r="X1377" s="164"/>
      <c r="Y1377" s="164"/>
      <c r="Z1377" s="164"/>
      <c r="AA1377" s="165"/>
      <c r="AB1377" s="195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  <c r="EA1377" s="1"/>
      <c r="EB1377" s="1"/>
      <c r="EC1377" s="1"/>
      <c r="ED1377" s="1"/>
      <c r="EE1377" s="1"/>
      <c r="EF1377" s="1"/>
      <c r="EG1377" s="1"/>
      <c r="EH1377" s="1"/>
      <c r="EI1377" s="1"/>
      <c r="EJ1377" s="1"/>
      <c r="EK1377" s="1"/>
      <c r="EL1377" s="1"/>
      <c r="EM1377" s="1"/>
      <c r="EN1377" s="1"/>
      <c r="EO1377" s="1"/>
      <c r="EP1377" s="1"/>
      <c r="EQ1377" s="1"/>
      <c r="ER1377" s="1"/>
      <c r="ES1377" s="1"/>
      <c r="ET1377" s="1"/>
      <c r="EU1377" s="1"/>
      <c r="EV1377" s="1"/>
      <c r="EW1377" s="1"/>
      <c r="EX1377" s="1"/>
      <c r="EY1377" s="1"/>
      <c r="EZ1377" s="1"/>
      <c r="FA1377" s="1"/>
      <c r="FB1377" s="1"/>
      <c r="FC1377" s="1"/>
      <c r="FD1377" s="1"/>
      <c r="FE1377" s="1"/>
      <c r="FF1377" s="1"/>
      <c r="FG1377" s="1"/>
      <c r="FH1377" s="1"/>
      <c r="FI1377" s="1"/>
      <c r="FJ1377" s="1"/>
      <c r="FK1377" s="1"/>
      <c r="FL1377" s="1"/>
      <c r="FM1377" s="1"/>
      <c r="FN1377" s="1"/>
      <c r="FO1377" s="1"/>
      <c r="FP1377" s="1"/>
      <c r="FQ1377" s="1"/>
      <c r="FR1377" s="1"/>
      <c r="FS1377" s="1"/>
      <c r="FT1377" s="1"/>
      <c r="FU1377" s="1"/>
      <c r="FV1377" s="1"/>
      <c r="FW1377" s="1"/>
      <c r="FX1377" s="1"/>
      <c r="FY1377" s="1"/>
      <c r="FZ1377" s="1"/>
      <c r="GA1377" s="1"/>
      <c r="GB1377" s="1"/>
      <c r="GC1377" s="1"/>
      <c r="GD1377" s="1"/>
      <c r="GE1377" s="1"/>
      <c r="GF1377" s="1"/>
      <c r="GG1377" s="1"/>
      <c r="GH1377" s="1"/>
      <c r="GI1377" s="1"/>
      <c r="GJ1377" s="1"/>
      <c r="GK1377" s="1"/>
    </row>
    <row r="1378" spans="1:193" s="4" customFormat="1">
      <c r="A1378" s="6"/>
      <c r="B1378" s="6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94"/>
      <c r="U1378" s="2"/>
      <c r="V1378" s="164"/>
      <c r="W1378" s="148"/>
      <c r="X1378" s="164"/>
      <c r="Y1378" s="164"/>
      <c r="Z1378" s="164"/>
      <c r="AA1378" s="165"/>
      <c r="AB1378" s="195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  <c r="EA1378" s="1"/>
      <c r="EB1378" s="1"/>
      <c r="EC1378" s="1"/>
      <c r="ED1378" s="1"/>
      <c r="EE1378" s="1"/>
      <c r="EF1378" s="1"/>
      <c r="EG1378" s="1"/>
      <c r="EH1378" s="1"/>
      <c r="EI1378" s="1"/>
      <c r="EJ1378" s="1"/>
      <c r="EK1378" s="1"/>
      <c r="EL1378" s="1"/>
      <c r="EM1378" s="1"/>
      <c r="EN1378" s="1"/>
      <c r="EO1378" s="1"/>
      <c r="EP1378" s="1"/>
      <c r="EQ1378" s="1"/>
      <c r="ER1378" s="1"/>
      <c r="ES1378" s="1"/>
      <c r="ET1378" s="1"/>
      <c r="EU1378" s="1"/>
      <c r="EV1378" s="1"/>
      <c r="EW1378" s="1"/>
      <c r="EX1378" s="1"/>
      <c r="EY1378" s="1"/>
      <c r="EZ1378" s="1"/>
      <c r="FA1378" s="1"/>
      <c r="FB1378" s="1"/>
      <c r="FC1378" s="1"/>
      <c r="FD1378" s="1"/>
      <c r="FE1378" s="1"/>
      <c r="FF1378" s="1"/>
      <c r="FG1378" s="1"/>
      <c r="FH1378" s="1"/>
      <c r="FI1378" s="1"/>
      <c r="FJ1378" s="1"/>
      <c r="FK1378" s="1"/>
      <c r="FL1378" s="1"/>
      <c r="FM1378" s="1"/>
      <c r="FN1378" s="1"/>
      <c r="FO1378" s="1"/>
      <c r="FP1378" s="1"/>
      <c r="FQ1378" s="1"/>
      <c r="FR1378" s="1"/>
      <c r="FS1378" s="1"/>
      <c r="FT1378" s="1"/>
      <c r="FU1378" s="1"/>
      <c r="FV1378" s="1"/>
      <c r="FW1378" s="1"/>
      <c r="FX1378" s="1"/>
      <c r="FY1378" s="1"/>
      <c r="FZ1378" s="1"/>
      <c r="GA1378" s="1"/>
      <c r="GB1378" s="1"/>
      <c r="GC1378" s="1"/>
      <c r="GD1378" s="1"/>
      <c r="GE1378" s="1"/>
      <c r="GF1378" s="1"/>
      <c r="GG1378" s="1"/>
      <c r="GH1378" s="1"/>
      <c r="GI1378" s="1"/>
      <c r="GJ1378" s="1"/>
      <c r="GK1378" s="1"/>
    </row>
    <row r="1379" spans="1:193" s="4" customFormat="1">
      <c r="A1379" s="6"/>
      <c r="B1379" s="6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94"/>
      <c r="U1379" s="2"/>
      <c r="V1379" s="164"/>
      <c r="W1379" s="148"/>
      <c r="X1379" s="164"/>
      <c r="Y1379" s="164"/>
      <c r="Z1379" s="164"/>
      <c r="AA1379" s="165"/>
      <c r="AB1379" s="195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  <c r="EA1379" s="1"/>
      <c r="EB1379" s="1"/>
      <c r="EC1379" s="1"/>
      <c r="ED1379" s="1"/>
      <c r="EE1379" s="1"/>
      <c r="EF1379" s="1"/>
      <c r="EG1379" s="1"/>
      <c r="EH1379" s="1"/>
      <c r="EI1379" s="1"/>
      <c r="EJ1379" s="1"/>
      <c r="EK1379" s="1"/>
      <c r="EL1379" s="1"/>
      <c r="EM1379" s="1"/>
      <c r="EN1379" s="1"/>
      <c r="EO1379" s="1"/>
      <c r="EP1379" s="1"/>
      <c r="EQ1379" s="1"/>
      <c r="ER1379" s="1"/>
      <c r="ES1379" s="1"/>
      <c r="ET1379" s="1"/>
      <c r="EU1379" s="1"/>
      <c r="EV1379" s="1"/>
      <c r="EW1379" s="1"/>
      <c r="EX1379" s="1"/>
      <c r="EY1379" s="1"/>
      <c r="EZ1379" s="1"/>
      <c r="FA1379" s="1"/>
      <c r="FB1379" s="1"/>
      <c r="FC1379" s="1"/>
      <c r="FD1379" s="1"/>
      <c r="FE1379" s="1"/>
      <c r="FF1379" s="1"/>
      <c r="FG1379" s="1"/>
      <c r="FH1379" s="1"/>
      <c r="FI1379" s="1"/>
      <c r="FJ1379" s="1"/>
      <c r="FK1379" s="1"/>
      <c r="FL1379" s="1"/>
      <c r="FM1379" s="1"/>
      <c r="FN1379" s="1"/>
      <c r="FO1379" s="1"/>
      <c r="FP1379" s="1"/>
      <c r="FQ1379" s="1"/>
      <c r="FR1379" s="1"/>
      <c r="FS1379" s="1"/>
      <c r="FT1379" s="1"/>
      <c r="FU1379" s="1"/>
      <c r="FV1379" s="1"/>
      <c r="FW1379" s="1"/>
      <c r="FX1379" s="1"/>
      <c r="FY1379" s="1"/>
      <c r="FZ1379" s="1"/>
      <c r="GA1379" s="1"/>
      <c r="GB1379" s="1"/>
      <c r="GC1379" s="1"/>
      <c r="GD1379" s="1"/>
      <c r="GE1379" s="1"/>
      <c r="GF1379" s="1"/>
      <c r="GG1379" s="1"/>
      <c r="GH1379" s="1"/>
      <c r="GI1379" s="1"/>
      <c r="GJ1379" s="1"/>
      <c r="GK1379" s="1"/>
    </row>
    <row r="1380" spans="1:193" s="4" customFormat="1">
      <c r="A1380" s="6"/>
      <c r="B1380" s="6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94"/>
      <c r="U1380" s="2"/>
      <c r="V1380" s="164"/>
      <c r="W1380" s="148"/>
      <c r="X1380" s="164"/>
      <c r="Y1380" s="164"/>
      <c r="Z1380" s="164"/>
      <c r="AA1380" s="165"/>
      <c r="AB1380" s="195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</row>
    <row r="1381" spans="1:193" s="4" customFormat="1">
      <c r="A1381" s="6"/>
      <c r="B1381" s="6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94"/>
      <c r="U1381" s="2"/>
      <c r="V1381" s="164"/>
      <c r="W1381" s="148"/>
      <c r="X1381" s="164"/>
      <c r="Y1381" s="164"/>
      <c r="Z1381" s="164"/>
      <c r="AA1381" s="165"/>
      <c r="AB1381" s="195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</row>
    <row r="1382" spans="1:193" s="4" customFormat="1">
      <c r="A1382" s="6"/>
      <c r="B1382" s="6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94"/>
      <c r="U1382" s="2"/>
      <c r="V1382" s="164"/>
      <c r="W1382" s="148"/>
      <c r="X1382" s="164"/>
      <c r="Y1382" s="164"/>
      <c r="Z1382" s="164"/>
      <c r="AA1382" s="165"/>
      <c r="AB1382" s="195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</row>
    <row r="1383" spans="1:193" s="4" customFormat="1">
      <c r="A1383" s="6"/>
      <c r="B1383" s="6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94"/>
      <c r="U1383" s="2"/>
      <c r="V1383" s="164"/>
      <c r="W1383" s="148"/>
      <c r="X1383" s="164"/>
      <c r="Y1383" s="164"/>
      <c r="Z1383" s="164"/>
      <c r="AA1383" s="165"/>
      <c r="AB1383" s="195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  <c r="EA1383" s="1"/>
      <c r="EB1383" s="1"/>
      <c r="EC1383" s="1"/>
      <c r="ED1383" s="1"/>
      <c r="EE1383" s="1"/>
      <c r="EF1383" s="1"/>
      <c r="EG1383" s="1"/>
      <c r="EH1383" s="1"/>
      <c r="EI1383" s="1"/>
      <c r="EJ1383" s="1"/>
      <c r="EK1383" s="1"/>
      <c r="EL1383" s="1"/>
      <c r="EM1383" s="1"/>
      <c r="EN1383" s="1"/>
      <c r="EO1383" s="1"/>
      <c r="EP1383" s="1"/>
      <c r="EQ1383" s="1"/>
      <c r="ER1383" s="1"/>
      <c r="ES1383" s="1"/>
      <c r="ET1383" s="1"/>
      <c r="EU1383" s="1"/>
      <c r="EV1383" s="1"/>
      <c r="EW1383" s="1"/>
      <c r="EX1383" s="1"/>
      <c r="EY1383" s="1"/>
      <c r="EZ1383" s="1"/>
      <c r="FA1383" s="1"/>
      <c r="FB1383" s="1"/>
      <c r="FC1383" s="1"/>
      <c r="FD1383" s="1"/>
      <c r="FE1383" s="1"/>
      <c r="FF1383" s="1"/>
      <c r="FG1383" s="1"/>
      <c r="FH1383" s="1"/>
      <c r="FI1383" s="1"/>
      <c r="FJ1383" s="1"/>
      <c r="FK1383" s="1"/>
      <c r="FL1383" s="1"/>
      <c r="FM1383" s="1"/>
      <c r="FN1383" s="1"/>
      <c r="FO1383" s="1"/>
      <c r="FP1383" s="1"/>
      <c r="FQ1383" s="1"/>
      <c r="FR1383" s="1"/>
      <c r="FS1383" s="1"/>
      <c r="FT1383" s="1"/>
      <c r="FU1383" s="1"/>
      <c r="FV1383" s="1"/>
      <c r="FW1383" s="1"/>
      <c r="FX1383" s="1"/>
      <c r="FY1383" s="1"/>
      <c r="FZ1383" s="1"/>
      <c r="GA1383" s="1"/>
      <c r="GB1383" s="1"/>
      <c r="GC1383" s="1"/>
      <c r="GD1383" s="1"/>
      <c r="GE1383" s="1"/>
      <c r="GF1383" s="1"/>
      <c r="GG1383" s="1"/>
      <c r="GH1383" s="1"/>
      <c r="GI1383" s="1"/>
      <c r="GJ1383" s="1"/>
      <c r="GK1383" s="1"/>
    </row>
    <row r="1384" spans="1:193" s="4" customFormat="1">
      <c r="A1384" s="6"/>
      <c r="B1384" s="6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94"/>
      <c r="U1384" s="2"/>
      <c r="V1384" s="164"/>
      <c r="W1384" s="148"/>
      <c r="X1384" s="164"/>
      <c r="Y1384" s="164"/>
      <c r="Z1384" s="164"/>
      <c r="AA1384" s="165"/>
      <c r="AB1384" s="195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</row>
    <row r="1385" spans="1:193" s="4" customFormat="1">
      <c r="A1385" s="6"/>
      <c r="B1385" s="6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94"/>
      <c r="U1385" s="2"/>
      <c r="V1385" s="164"/>
      <c r="W1385" s="148"/>
      <c r="X1385" s="164"/>
      <c r="Y1385" s="164"/>
      <c r="Z1385" s="164"/>
      <c r="AA1385" s="165"/>
      <c r="AB1385" s="195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</row>
    <row r="1386" spans="1:193" s="4" customFormat="1">
      <c r="A1386" s="6"/>
      <c r="B1386" s="6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94"/>
      <c r="U1386" s="2"/>
      <c r="V1386" s="164"/>
      <c r="W1386" s="148"/>
      <c r="X1386" s="164"/>
      <c r="Y1386" s="164"/>
      <c r="Z1386" s="164"/>
      <c r="AA1386" s="165"/>
      <c r="AB1386" s="195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</row>
    <row r="1387" spans="1:193" s="4" customFormat="1">
      <c r="A1387" s="6"/>
      <c r="B1387" s="6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94"/>
      <c r="U1387" s="2"/>
      <c r="V1387" s="164"/>
      <c r="W1387" s="148"/>
      <c r="X1387" s="164"/>
      <c r="Y1387" s="164"/>
      <c r="Z1387" s="164"/>
      <c r="AA1387" s="165"/>
      <c r="AB1387" s="195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  <c r="EA1387" s="1"/>
      <c r="EB1387" s="1"/>
      <c r="EC1387" s="1"/>
      <c r="ED1387" s="1"/>
      <c r="EE1387" s="1"/>
      <c r="EF1387" s="1"/>
      <c r="EG1387" s="1"/>
      <c r="EH1387" s="1"/>
      <c r="EI1387" s="1"/>
      <c r="EJ1387" s="1"/>
      <c r="EK1387" s="1"/>
      <c r="EL1387" s="1"/>
      <c r="EM1387" s="1"/>
      <c r="EN1387" s="1"/>
      <c r="EO1387" s="1"/>
      <c r="EP1387" s="1"/>
      <c r="EQ1387" s="1"/>
      <c r="ER1387" s="1"/>
      <c r="ES1387" s="1"/>
      <c r="ET1387" s="1"/>
      <c r="EU1387" s="1"/>
      <c r="EV1387" s="1"/>
      <c r="EW1387" s="1"/>
      <c r="EX1387" s="1"/>
      <c r="EY1387" s="1"/>
      <c r="EZ1387" s="1"/>
      <c r="FA1387" s="1"/>
      <c r="FB1387" s="1"/>
      <c r="FC1387" s="1"/>
      <c r="FD1387" s="1"/>
      <c r="FE1387" s="1"/>
      <c r="FF1387" s="1"/>
      <c r="FG1387" s="1"/>
      <c r="FH1387" s="1"/>
      <c r="FI1387" s="1"/>
      <c r="FJ1387" s="1"/>
      <c r="FK1387" s="1"/>
      <c r="FL1387" s="1"/>
      <c r="FM1387" s="1"/>
      <c r="FN1387" s="1"/>
      <c r="FO1387" s="1"/>
      <c r="FP1387" s="1"/>
      <c r="FQ1387" s="1"/>
      <c r="FR1387" s="1"/>
      <c r="FS1387" s="1"/>
      <c r="FT1387" s="1"/>
      <c r="FU1387" s="1"/>
      <c r="FV1387" s="1"/>
      <c r="FW1387" s="1"/>
      <c r="FX1387" s="1"/>
      <c r="FY1387" s="1"/>
      <c r="FZ1387" s="1"/>
      <c r="GA1387" s="1"/>
      <c r="GB1387" s="1"/>
      <c r="GC1387" s="1"/>
      <c r="GD1387" s="1"/>
      <c r="GE1387" s="1"/>
      <c r="GF1387" s="1"/>
      <c r="GG1387" s="1"/>
      <c r="GH1387" s="1"/>
      <c r="GI1387" s="1"/>
      <c r="GJ1387" s="1"/>
      <c r="GK1387" s="1"/>
    </row>
    <row r="1388" spans="1:193" s="4" customFormat="1">
      <c r="A1388" s="6"/>
      <c r="B1388" s="6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94"/>
      <c r="U1388" s="2"/>
      <c r="V1388" s="164"/>
      <c r="W1388" s="148"/>
      <c r="X1388" s="164"/>
      <c r="Y1388" s="164"/>
      <c r="Z1388" s="164"/>
      <c r="AA1388" s="165"/>
      <c r="AB1388" s="195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</row>
    <row r="1389" spans="1:193" s="4" customFormat="1">
      <c r="A1389" s="6"/>
      <c r="B1389" s="6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94"/>
      <c r="U1389" s="2"/>
      <c r="V1389" s="164"/>
      <c r="W1389" s="148"/>
      <c r="X1389" s="164"/>
      <c r="Y1389" s="164"/>
      <c r="Z1389" s="164"/>
      <c r="AA1389" s="165"/>
      <c r="AB1389" s="195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</row>
    <row r="1390" spans="1:193"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1:193"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1:193"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1:193"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</row>
    <row r="1394" spans="1:193"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</row>
    <row r="1395" spans="1:193"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</row>
    <row r="1396" spans="1:193"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</row>
    <row r="1397" spans="1:193"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</row>
    <row r="1398" spans="1:193"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</row>
    <row r="1399" spans="1:193"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</row>
    <row r="1400" spans="1:193"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</row>
    <row r="1401" spans="1:193"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</row>
    <row r="1402" spans="1:193" s="4" customFormat="1">
      <c r="A1402" s="6"/>
      <c r="B1402" s="6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94"/>
      <c r="U1402" s="2"/>
      <c r="V1402" s="164"/>
      <c r="W1402" s="148"/>
      <c r="X1402" s="164"/>
      <c r="Y1402" s="164"/>
      <c r="Z1402" s="164"/>
      <c r="AA1402" s="165"/>
      <c r="AB1402" s="195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  <c r="EA1402" s="1"/>
      <c r="EB1402" s="1"/>
      <c r="EC1402" s="1"/>
      <c r="ED1402" s="1"/>
      <c r="EE1402" s="1"/>
      <c r="EF1402" s="1"/>
      <c r="EG1402" s="1"/>
      <c r="EH1402" s="1"/>
      <c r="EI1402" s="1"/>
      <c r="EJ1402" s="1"/>
      <c r="EK1402" s="1"/>
      <c r="EL1402" s="1"/>
      <c r="EM1402" s="1"/>
      <c r="EN1402" s="1"/>
      <c r="EO1402" s="1"/>
      <c r="EP1402" s="1"/>
      <c r="EQ1402" s="1"/>
      <c r="ER1402" s="1"/>
      <c r="ES1402" s="1"/>
      <c r="ET1402" s="1"/>
      <c r="EU1402" s="1"/>
      <c r="EV1402" s="1"/>
      <c r="EW1402" s="1"/>
      <c r="EX1402" s="1"/>
      <c r="EY1402" s="1"/>
      <c r="EZ1402" s="1"/>
      <c r="FA1402" s="1"/>
      <c r="FB1402" s="1"/>
      <c r="FC1402" s="1"/>
      <c r="FD1402" s="1"/>
      <c r="FE1402" s="1"/>
      <c r="FF1402" s="1"/>
      <c r="FG1402" s="1"/>
      <c r="FH1402" s="1"/>
      <c r="FI1402" s="1"/>
      <c r="FJ1402" s="1"/>
      <c r="FK1402" s="1"/>
      <c r="FL1402" s="1"/>
      <c r="FM1402" s="1"/>
      <c r="FN1402" s="1"/>
      <c r="FO1402" s="1"/>
      <c r="FP1402" s="1"/>
      <c r="FQ1402" s="1"/>
      <c r="FR1402" s="1"/>
      <c r="FS1402" s="1"/>
      <c r="FT1402" s="1"/>
      <c r="FU1402" s="1"/>
      <c r="FV1402" s="1"/>
      <c r="FW1402" s="1"/>
      <c r="FX1402" s="1"/>
      <c r="FY1402" s="1"/>
      <c r="FZ1402" s="1"/>
      <c r="GA1402" s="1"/>
      <c r="GB1402" s="1"/>
      <c r="GC1402" s="1"/>
      <c r="GD1402" s="1"/>
      <c r="GE1402" s="1"/>
      <c r="GF1402" s="1"/>
      <c r="GG1402" s="1"/>
      <c r="GH1402" s="1"/>
      <c r="GI1402" s="1"/>
      <c r="GJ1402" s="1"/>
      <c r="GK1402" s="1"/>
    </row>
    <row r="1403" spans="1:193" s="4" customFormat="1">
      <c r="A1403" s="6"/>
      <c r="B1403" s="6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94"/>
      <c r="U1403" s="2"/>
      <c r="V1403" s="164"/>
      <c r="W1403" s="148"/>
      <c r="X1403" s="164"/>
      <c r="Y1403" s="164"/>
      <c r="Z1403" s="164"/>
      <c r="AA1403" s="165"/>
      <c r="AB1403" s="195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  <c r="EA1403" s="1"/>
      <c r="EB1403" s="1"/>
      <c r="EC1403" s="1"/>
      <c r="ED1403" s="1"/>
      <c r="EE1403" s="1"/>
      <c r="EF1403" s="1"/>
      <c r="EG1403" s="1"/>
      <c r="EH1403" s="1"/>
      <c r="EI1403" s="1"/>
      <c r="EJ1403" s="1"/>
      <c r="EK1403" s="1"/>
      <c r="EL1403" s="1"/>
      <c r="EM1403" s="1"/>
      <c r="EN1403" s="1"/>
      <c r="EO1403" s="1"/>
      <c r="EP1403" s="1"/>
      <c r="EQ1403" s="1"/>
      <c r="ER1403" s="1"/>
      <c r="ES1403" s="1"/>
      <c r="ET1403" s="1"/>
      <c r="EU1403" s="1"/>
      <c r="EV1403" s="1"/>
      <c r="EW1403" s="1"/>
      <c r="EX1403" s="1"/>
      <c r="EY1403" s="1"/>
      <c r="EZ1403" s="1"/>
      <c r="FA1403" s="1"/>
      <c r="FB1403" s="1"/>
      <c r="FC1403" s="1"/>
      <c r="FD1403" s="1"/>
      <c r="FE1403" s="1"/>
      <c r="FF1403" s="1"/>
      <c r="FG1403" s="1"/>
      <c r="FH1403" s="1"/>
      <c r="FI1403" s="1"/>
      <c r="FJ1403" s="1"/>
      <c r="FK1403" s="1"/>
      <c r="FL1403" s="1"/>
      <c r="FM1403" s="1"/>
      <c r="FN1403" s="1"/>
      <c r="FO1403" s="1"/>
      <c r="FP1403" s="1"/>
      <c r="FQ1403" s="1"/>
      <c r="FR1403" s="1"/>
      <c r="FS1403" s="1"/>
      <c r="FT1403" s="1"/>
      <c r="FU1403" s="1"/>
      <c r="FV1403" s="1"/>
      <c r="FW1403" s="1"/>
      <c r="FX1403" s="1"/>
      <c r="FY1403" s="1"/>
      <c r="FZ1403" s="1"/>
      <c r="GA1403" s="1"/>
      <c r="GB1403" s="1"/>
      <c r="GC1403" s="1"/>
      <c r="GD1403" s="1"/>
      <c r="GE1403" s="1"/>
      <c r="GF1403" s="1"/>
      <c r="GG1403" s="1"/>
      <c r="GH1403" s="1"/>
      <c r="GI1403" s="1"/>
      <c r="GJ1403" s="1"/>
      <c r="GK1403" s="1"/>
    </row>
    <row r="1404" spans="1:193" s="4" customFormat="1">
      <c r="A1404" s="6"/>
      <c r="B1404" s="6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94"/>
      <c r="U1404" s="2"/>
      <c r="V1404" s="164"/>
      <c r="W1404" s="148"/>
      <c r="X1404" s="164"/>
      <c r="Y1404" s="164"/>
      <c r="Z1404" s="164"/>
      <c r="AA1404" s="165"/>
      <c r="AB1404" s="195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</row>
    <row r="1405" spans="1:193" s="4" customFormat="1">
      <c r="A1405" s="6"/>
      <c r="B1405" s="6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94"/>
      <c r="U1405" s="2"/>
      <c r="V1405" s="164"/>
      <c r="W1405" s="148"/>
      <c r="X1405" s="164"/>
      <c r="Y1405" s="164"/>
      <c r="Z1405" s="164"/>
      <c r="AA1405" s="165"/>
      <c r="AB1405" s="195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</row>
    <row r="1406" spans="1:193" s="4" customFormat="1">
      <c r="A1406" s="6"/>
      <c r="B1406" s="6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94"/>
      <c r="U1406" s="2"/>
      <c r="V1406" s="164"/>
      <c r="W1406" s="148"/>
      <c r="X1406" s="164"/>
      <c r="Y1406" s="164"/>
      <c r="Z1406" s="164"/>
      <c r="AA1406" s="165"/>
      <c r="AB1406" s="195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</row>
    <row r="1407" spans="1:193" s="4" customFormat="1">
      <c r="A1407" s="6"/>
      <c r="B1407" s="6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94"/>
      <c r="U1407" s="2"/>
      <c r="V1407" s="164"/>
      <c r="W1407" s="148"/>
      <c r="X1407" s="164"/>
      <c r="Y1407" s="164"/>
      <c r="Z1407" s="164"/>
      <c r="AA1407" s="165"/>
      <c r="AB1407" s="195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  <c r="EA1407" s="1"/>
      <c r="EB1407" s="1"/>
      <c r="EC1407" s="1"/>
      <c r="ED1407" s="1"/>
      <c r="EE1407" s="1"/>
      <c r="EF1407" s="1"/>
      <c r="EG1407" s="1"/>
      <c r="EH1407" s="1"/>
      <c r="EI1407" s="1"/>
      <c r="EJ1407" s="1"/>
      <c r="EK1407" s="1"/>
      <c r="EL1407" s="1"/>
      <c r="EM1407" s="1"/>
      <c r="EN1407" s="1"/>
      <c r="EO1407" s="1"/>
      <c r="EP1407" s="1"/>
      <c r="EQ1407" s="1"/>
      <c r="ER1407" s="1"/>
      <c r="ES1407" s="1"/>
      <c r="ET1407" s="1"/>
      <c r="EU1407" s="1"/>
      <c r="EV1407" s="1"/>
      <c r="EW1407" s="1"/>
      <c r="EX1407" s="1"/>
      <c r="EY1407" s="1"/>
      <c r="EZ1407" s="1"/>
      <c r="FA1407" s="1"/>
      <c r="FB1407" s="1"/>
      <c r="FC1407" s="1"/>
      <c r="FD1407" s="1"/>
      <c r="FE1407" s="1"/>
      <c r="FF1407" s="1"/>
      <c r="FG1407" s="1"/>
      <c r="FH1407" s="1"/>
      <c r="FI1407" s="1"/>
      <c r="FJ1407" s="1"/>
      <c r="FK1407" s="1"/>
      <c r="FL1407" s="1"/>
      <c r="FM1407" s="1"/>
      <c r="FN1407" s="1"/>
      <c r="FO1407" s="1"/>
      <c r="FP1407" s="1"/>
      <c r="FQ1407" s="1"/>
      <c r="FR1407" s="1"/>
      <c r="FS1407" s="1"/>
      <c r="FT1407" s="1"/>
      <c r="FU1407" s="1"/>
      <c r="FV1407" s="1"/>
      <c r="FW1407" s="1"/>
      <c r="FX1407" s="1"/>
      <c r="FY1407" s="1"/>
      <c r="FZ1407" s="1"/>
      <c r="GA1407" s="1"/>
      <c r="GB1407" s="1"/>
      <c r="GC1407" s="1"/>
      <c r="GD1407" s="1"/>
      <c r="GE1407" s="1"/>
      <c r="GF1407" s="1"/>
      <c r="GG1407" s="1"/>
      <c r="GH1407" s="1"/>
      <c r="GI1407" s="1"/>
      <c r="GJ1407" s="1"/>
      <c r="GK1407" s="1"/>
    </row>
    <row r="1408" spans="1:193" s="4" customFormat="1">
      <c r="A1408" s="6"/>
      <c r="B1408" s="6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94"/>
      <c r="U1408" s="2"/>
      <c r="V1408" s="164"/>
      <c r="W1408" s="148"/>
      <c r="X1408" s="164"/>
      <c r="Y1408" s="164"/>
      <c r="Z1408" s="164"/>
      <c r="AA1408" s="165"/>
      <c r="AB1408" s="195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</row>
    <row r="1409" spans="1:193" s="4" customFormat="1">
      <c r="A1409" s="6"/>
      <c r="B1409" s="6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94"/>
      <c r="U1409" s="2"/>
      <c r="V1409" s="164"/>
      <c r="W1409" s="148"/>
      <c r="X1409" s="164"/>
      <c r="Y1409" s="164"/>
      <c r="Z1409" s="164"/>
      <c r="AA1409" s="165"/>
      <c r="AB1409" s="195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  <c r="EA1409" s="1"/>
      <c r="EB1409" s="1"/>
      <c r="EC1409" s="1"/>
      <c r="ED1409" s="1"/>
      <c r="EE1409" s="1"/>
      <c r="EF1409" s="1"/>
      <c r="EG1409" s="1"/>
      <c r="EH1409" s="1"/>
      <c r="EI1409" s="1"/>
      <c r="EJ1409" s="1"/>
      <c r="EK1409" s="1"/>
      <c r="EL1409" s="1"/>
      <c r="EM1409" s="1"/>
      <c r="EN1409" s="1"/>
      <c r="EO1409" s="1"/>
      <c r="EP1409" s="1"/>
      <c r="EQ1409" s="1"/>
      <c r="ER1409" s="1"/>
      <c r="ES1409" s="1"/>
      <c r="ET1409" s="1"/>
      <c r="EU1409" s="1"/>
      <c r="EV1409" s="1"/>
      <c r="EW1409" s="1"/>
      <c r="EX1409" s="1"/>
      <c r="EY1409" s="1"/>
      <c r="EZ1409" s="1"/>
      <c r="FA1409" s="1"/>
      <c r="FB1409" s="1"/>
      <c r="FC1409" s="1"/>
      <c r="FD1409" s="1"/>
      <c r="FE1409" s="1"/>
      <c r="FF1409" s="1"/>
      <c r="FG1409" s="1"/>
      <c r="FH1409" s="1"/>
      <c r="FI1409" s="1"/>
      <c r="FJ1409" s="1"/>
      <c r="FK1409" s="1"/>
      <c r="FL1409" s="1"/>
      <c r="FM1409" s="1"/>
      <c r="FN1409" s="1"/>
      <c r="FO1409" s="1"/>
      <c r="FP1409" s="1"/>
      <c r="FQ1409" s="1"/>
      <c r="FR1409" s="1"/>
      <c r="FS1409" s="1"/>
      <c r="FT1409" s="1"/>
      <c r="FU1409" s="1"/>
      <c r="FV1409" s="1"/>
      <c r="FW1409" s="1"/>
      <c r="FX1409" s="1"/>
      <c r="FY1409" s="1"/>
      <c r="FZ1409" s="1"/>
      <c r="GA1409" s="1"/>
      <c r="GB1409" s="1"/>
      <c r="GC1409" s="1"/>
      <c r="GD1409" s="1"/>
      <c r="GE1409" s="1"/>
      <c r="GF1409" s="1"/>
      <c r="GG1409" s="1"/>
      <c r="GH1409" s="1"/>
      <c r="GI1409" s="1"/>
      <c r="GJ1409" s="1"/>
      <c r="GK1409" s="1"/>
    </row>
    <row r="1410" spans="1:193" s="4" customFormat="1">
      <c r="A1410" s="6"/>
      <c r="B1410" s="6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94"/>
      <c r="U1410" s="2"/>
      <c r="V1410" s="164"/>
      <c r="W1410" s="148"/>
      <c r="X1410" s="164"/>
      <c r="Y1410" s="164"/>
      <c r="Z1410" s="164"/>
      <c r="AA1410" s="165"/>
      <c r="AB1410" s="195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</row>
    <row r="1411" spans="1:193" s="4" customFormat="1">
      <c r="A1411" s="6"/>
      <c r="B1411" s="6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94"/>
      <c r="U1411" s="2"/>
      <c r="V1411" s="164"/>
      <c r="W1411" s="148"/>
      <c r="X1411" s="164"/>
      <c r="Y1411" s="164"/>
      <c r="Z1411" s="164"/>
      <c r="AA1411" s="165"/>
      <c r="AB1411" s="195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  <c r="EA1411" s="1"/>
      <c r="EB1411" s="1"/>
      <c r="EC1411" s="1"/>
      <c r="ED1411" s="1"/>
      <c r="EE1411" s="1"/>
      <c r="EF1411" s="1"/>
      <c r="EG1411" s="1"/>
      <c r="EH1411" s="1"/>
      <c r="EI1411" s="1"/>
      <c r="EJ1411" s="1"/>
      <c r="EK1411" s="1"/>
      <c r="EL1411" s="1"/>
      <c r="EM1411" s="1"/>
      <c r="EN1411" s="1"/>
      <c r="EO1411" s="1"/>
      <c r="EP1411" s="1"/>
      <c r="EQ1411" s="1"/>
      <c r="ER1411" s="1"/>
      <c r="ES1411" s="1"/>
      <c r="ET1411" s="1"/>
      <c r="EU1411" s="1"/>
      <c r="EV1411" s="1"/>
      <c r="EW1411" s="1"/>
      <c r="EX1411" s="1"/>
      <c r="EY1411" s="1"/>
      <c r="EZ1411" s="1"/>
      <c r="FA1411" s="1"/>
      <c r="FB1411" s="1"/>
      <c r="FC1411" s="1"/>
      <c r="FD1411" s="1"/>
      <c r="FE1411" s="1"/>
      <c r="FF1411" s="1"/>
      <c r="FG1411" s="1"/>
      <c r="FH1411" s="1"/>
      <c r="FI1411" s="1"/>
      <c r="FJ1411" s="1"/>
      <c r="FK1411" s="1"/>
      <c r="FL1411" s="1"/>
      <c r="FM1411" s="1"/>
      <c r="FN1411" s="1"/>
      <c r="FO1411" s="1"/>
      <c r="FP1411" s="1"/>
      <c r="FQ1411" s="1"/>
      <c r="FR1411" s="1"/>
      <c r="FS1411" s="1"/>
      <c r="FT1411" s="1"/>
      <c r="FU1411" s="1"/>
      <c r="FV1411" s="1"/>
      <c r="FW1411" s="1"/>
      <c r="FX1411" s="1"/>
      <c r="FY1411" s="1"/>
      <c r="FZ1411" s="1"/>
      <c r="GA1411" s="1"/>
      <c r="GB1411" s="1"/>
      <c r="GC1411" s="1"/>
      <c r="GD1411" s="1"/>
      <c r="GE1411" s="1"/>
      <c r="GF1411" s="1"/>
      <c r="GG1411" s="1"/>
      <c r="GH1411" s="1"/>
      <c r="GI1411" s="1"/>
      <c r="GJ1411" s="1"/>
      <c r="GK1411" s="1"/>
    </row>
    <row r="1412" spans="1:193" s="4" customFormat="1">
      <c r="A1412" s="6"/>
      <c r="B1412" s="6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94"/>
      <c r="U1412" s="2"/>
      <c r="V1412" s="164"/>
      <c r="W1412" s="148"/>
      <c r="X1412" s="164"/>
      <c r="Y1412" s="164"/>
      <c r="Z1412" s="164"/>
      <c r="AA1412" s="165"/>
      <c r="AB1412" s="195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  <c r="EA1412" s="1"/>
      <c r="EB1412" s="1"/>
      <c r="EC1412" s="1"/>
      <c r="ED1412" s="1"/>
      <c r="EE1412" s="1"/>
      <c r="EF1412" s="1"/>
      <c r="EG1412" s="1"/>
      <c r="EH1412" s="1"/>
      <c r="EI1412" s="1"/>
      <c r="EJ1412" s="1"/>
      <c r="EK1412" s="1"/>
      <c r="EL1412" s="1"/>
      <c r="EM1412" s="1"/>
      <c r="EN1412" s="1"/>
      <c r="EO1412" s="1"/>
      <c r="EP1412" s="1"/>
      <c r="EQ1412" s="1"/>
      <c r="ER1412" s="1"/>
      <c r="ES1412" s="1"/>
      <c r="ET1412" s="1"/>
      <c r="EU1412" s="1"/>
      <c r="EV1412" s="1"/>
      <c r="EW1412" s="1"/>
      <c r="EX1412" s="1"/>
      <c r="EY1412" s="1"/>
      <c r="EZ1412" s="1"/>
      <c r="FA1412" s="1"/>
      <c r="FB1412" s="1"/>
      <c r="FC1412" s="1"/>
      <c r="FD1412" s="1"/>
      <c r="FE1412" s="1"/>
      <c r="FF1412" s="1"/>
      <c r="FG1412" s="1"/>
      <c r="FH1412" s="1"/>
      <c r="FI1412" s="1"/>
      <c r="FJ1412" s="1"/>
      <c r="FK1412" s="1"/>
      <c r="FL1412" s="1"/>
      <c r="FM1412" s="1"/>
      <c r="FN1412" s="1"/>
      <c r="FO1412" s="1"/>
      <c r="FP1412" s="1"/>
      <c r="FQ1412" s="1"/>
      <c r="FR1412" s="1"/>
      <c r="FS1412" s="1"/>
      <c r="FT1412" s="1"/>
      <c r="FU1412" s="1"/>
      <c r="FV1412" s="1"/>
      <c r="FW1412" s="1"/>
      <c r="FX1412" s="1"/>
      <c r="FY1412" s="1"/>
      <c r="FZ1412" s="1"/>
      <c r="GA1412" s="1"/>
      <c r="GB1412" s="1"/>
      <c r="GC1412" s="1"/>
      <c r="GD1412" s="1"/>
      <c r="GE1412" s="1"/>
      <c r="GF1412" s="1"/>
      <c r="GG1412" s="1"/>
      <c r="GH1412" s="1"/>
      <c r="GI1412" s="1"/>
      <c r="GJ1412" s="1"/>
      <c r="GK1412" s="1"/>
    </row>
    <row r="1413" spans="1:193" s="4" customFormat="1">
      <c r="A1413" s="6"/>
      <c r="B1413" s="6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94"/>
      <c r="U1413" s="2"/>
      <c r="V1413" s="164"/>
      <c r="W1413" s="148"/>
      <c r="X1413" s="164"/>
      <c r="Y1413" s="164"/>
      <c r="Z1413" s="164"/>
      <c r="AA1413" s="165"/>
      <c r="AB1413" s="195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  <c r="EA1413" s="1"/>
      <c r="EB1413" s="1"/>
      <c r="EC1413" s="1"/>
      <c r="ED1413" s="1"/>
      <c r="EE1413" s="1"/>
      <c r="EF1413" s="1"/>
      <c r="EG1413" s="1"/>
      <c r="EH1413" s="1"/>
      <c r="EI1413" s="1"/>
      <c r="EJ1413" s="1"/>
      <c r="EK1413" s="1"/>
      <c r="EL1413" s="1"/>
      <c r="EM1413" s="1"/>
      <c r="EN1413" s="1"/>
      <c r="EO1413" s="1"/>
      <c r="EP1413" s="1"/>
      <c r="EQ1413" s="1"/>
      <c r="ER1413" s="1"/>
      <c r="ES1413" s="1"/>
      <c r="ET1413" s="1"/>
      <c r="EU1413" s="1"/>
      <c r="EV1413" s="1"/>
      <c r="EW1413" s="1"/>
      <c r="EX1413" s="1"/>
      <c r="EY1413" s="1"/>
      <c r="EZ1413" s="1"/>
      <c r="FA1413" s="1"/>
      <c r="FB1413" s="1"/>
      <c r="FC1413" s="1"/>
      <c r="FD1413" s="1"/>
      <c r="FE1413" s="1"/>
      <c r="FF1413" s="1"/>
      <c r="FG1413" s="1"/>
      <c r="FH1413" s="1"/>
      <c r="FI1413" s="1"/>
      <c r="FJ1413" s="1"/>
      <c r="FK1413" s="1"/>
      <c r="FL1413" s="1"/>
      <c r="FM1413" s="1"/>
      <c r="FN1413" s="1"/>
      <c r="FO1413" s="1"/>
      <c r="FP1413" s="1"/>
      <c r="FQ1413" s="1"/>
      <c r="FR1413" s="1"/>
      <c r="FS1413" s="1"/>
      <c r="FT1413" s="1"/>
      <c r="FU1413" s="1"/>
      <c r="FV1413" s="1"/>
      <c r="FW1413" s="1"/>
      <c r="FX1413" s="1"/>
      <c r="FY1413" s="1"/>
      <c r="FZ1413" s="1"/>
      <c r="GA1413" s="1"/>
      <c r="GB1413" s="1"/>
      <c r="GC1413" s="1"/>
      <c r="GD1413" s="1"/>
      <c r="GE1413" s="1"/>
      <c r="GF1413" s="1"/>
      <c r="GG1413" s="1"/>
      <c r="GH1413" s="1"/>
      <c r="GI1413" s="1"/>
      <c r="GJ1413" s="1"/>
      <c r="GK1413" s="1"/>
    </row>
    <row r="1414" spans="1:193" s="4" customFormat="1">
      <c r="A1414" s="6"/>
      <c r="B1414" s="6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94"/>
      <c r="U1414" s="2"/>
      <c r="V1414" s="164"/>
      <c r="W1414" s="148"/>
      <c r="X1414" s="164"/>
      <c r="Y1414" s="164"/>
      <c r="Z1414" s="164"/>
      <c r="AA1414" s="165"/>
      <c r="AB1414" s="195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</row>
    <row r="1415" spans="1:193" s="4" customFormat="1">
      <c r="A1415" s="6"/>
      <c r="B1415" s="6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94"/>
      <c r="U1415" s="2"/>
      <c r="V1415" s="164"/>
      <c r="W1415" s="148"/>
      <c r="X1415" s="164"/>
      <c r="Y1415" s="164"/>
      <c r="Z1415" s="164"/>
      <c r="AA1415" s="165"/>
      <c r="AB1415" s="195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</row>
    <row r="1416" spans="1:193" s="4" customFormat="1">
      <c r="A1416" s="6"/>
      <c r="B1416" s="6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94"/>
      <c r="U1416" s="2"/>
      <c r="V1416" s="164"/>
      <c r="W1416" s="148"/>
      <c r="X1416" s="164"/>
      <c r="Y1416" s="164"/>
      <c r="Z1416" s="164"/>
      <c r="AA1416" s="165"/>
      <c r="AB1416" s="195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</row>
    <row r="1417" spans="1:193" s="4" customFormat="1">
      <c r="A1417" s="6"/>
      <c r="B1417" s="6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94"/>
      <c r="U1417" s="2"/>
      <c r="V1417" s="164"/>
      <c r="W1417" s="148"/>
      <c r="X1417" s="164"/>
      <c r="Y1417" s="164"/>
      <c r="Z1417" s="164"/>
      <c r="AA1417" s="165"/>
      <c r="AB1417" s="195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</row>
    <row r="1418" spans="1:193" s="4" customFormat="1">
      <c r="A1418" s="6"/>
      <c r="B1418" s="6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94"/>
      <c r="U1418" s="2"/>
      <c r="V1418" s="164"/>
      <c r="W1418" s="148"/>
      <c r="X1418" s="164"/>
      <c r="Y1418" s="164"/>
      <c r="Z1418" s="164"/>
      <c r="AA1418" s="165"/>
      <c r="AB1418" s="195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</row>
    <row r="1419" spans="1:193" s="4" customFormat="1">
      <c r="A1419" s="6"/>
      <c r="B1419" s="6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94"/>
      <c r="U1419" s="2"/>
      <c r="V1419" s="164"/>
      <c r="W1419" s="148"/>
      <c r="X1419" s="164"/>
      <c r="Y1419" s="164"/>
      <c r="Z1419" s="164"/>
      <c r="AA1419" s="165"/>
      <c r="AB1419" s="195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</row>
    <row r="1420" spans="1:193" s="4" customFormat="1">
      <c r="A1420" s="6"/>
      <c r="B1420" s="6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94"/>
      <c r="U1420" s="2"/>
      <c r="V1420" s="164"/>
      <c r="W1420" s="148"/>
      <c r="X1420" s="164"/>
      <c r="Y1420" s="164"/>
      <c r="Z1420" s="164"/>
      <c r="AA1420" s="165"/>
      <c r="AB1420" s="195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  <c r="EA1420" s="1"/>
      <c r="EB1420" s="1"/>
      <c r="EC1420" s="1"/>
      <c r="ED1420" s="1"/>
      <c r="EE1420" s="1"/>
      <c r="EF1420" s="1"/>
      <c r="EG1420" s="1"/>
      <c r="EH1420" s="1"/>
      <c r="EI1420" s="1"/>
      <c r="EJ1420" s="1"/>
      <c r="EK1420" s="1"/>
      <c r="EL1420" s="1"/>
      <c r="EM1420" s="1"/>
      <c r="EN1420" s="1"/>
      <c r="EO1420" s="1"/>
      <c r="EP1420" s="1"/>
      <c r="EQ1420" s="1"/>
      <c r="ER1420" s="1"/>
      <c r="ES1420" s="1"/>
      <c r="ET1420" s="1"/>
      <c r="EU1420" s="1"/>
      <c r="EV1420" s="1"/>
      <c r="EW1420" s="1"/>
      <c r="EX1420" s="1"/>
      <c r="EY1420" s="1"/>
      <c r="EZ1420" s="1"/>
      <c r="FA1420" s="1"/>
      <c r="FB1420" s="1"/>
      <c r="FC1420" s="1"/>
      <c r="FD1420" s="1"/>
      <c r="FE1420" s="1"/>
      <c r="FF1420" s="1"/>
      <c r="FG1420" s="1"/>
      <c r="FH1420" s="1"/>
      <c r="FI1420" s="1"/>
      <c r="FJ1420" s="1"/>
      <c r="FK1420" s="1"/>
      <c r="FL1420" s="1"/>
      <c r="FM1420" s="1"/>
      <c r="FN1420" s="1"/>
      <c r="FO1420" s="1"/>
      <c r="FP1420" s="1"/>
      <c r="FQ1420" s="1"/>
      <c r="FR1420" s="1"/>
      <c r="FS1420" s="1"/>
      <c r="FT1420" s="1"/>
      <c r="FU1420" s="1"/>
      <c r="FV1420" s="1"/>
      <c r="FW1420" s="1"/>
      <c r="FX1420" s="1"/>
      <c r="FY1420" s="1"/>
      <c r="FZ1420" s="1"/>
      <c r="GA1420" s="1"/>
      <c r="GB1420" s="1"/>
      <c r="GC1420" s="1"/>
      <c r="GD1420" s="1"/>
      <c r="GE1420" s="1"/>
      <c r="GF1420" s="1"/>
      <c r="GG1420" s="1"/>
      <c r="GH1420" s="1"/>
      <c r="GI1420" s="1"/>
      <c r="GJ1420" s="1"/>
      <c r="GK1420" s="1"/>
    </row>
    <row r="1421" spans="1:193" s="4" customFormat="1">
      <c r="A1421" s="6"/>
      <c r="B1421" s="6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94"/>
      <c r="U1421" s="2"/>
      <c r="V1421" s="164"/>
      <c r="W1421" s="148"/>
      <c r="X1421" s="164"/>
      <c r="Y1421" s="164"/>
      <c r="Z1421" s="164"/>
      <c r="AA1421" s="165"/>
      <c r="AB1421" s="195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</row>
    <row r="1422" spans="1:193" s="4" customFormat="1">
      <c r="A1422" s="6"/>
      <c r="B1422" s="6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94"/>
      <c r="U1422" s="2"/>
      <c r="V1422" s="164"/>
      <c r="W1422" s="148"/>
      <c r="X1422" s="164"/>
      <c r="Y1422" s="164"/>
      <c r="Z1422" s="164"/>
      <c r="AA1422" s="165"/>
      <c r="AB1422" s="195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</row>
    <row r="1423" spans="1:193" s="4" customFormat="1">
      <c r="A1423" s="6"/>
      <c r="B1423" s="6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94"/>
      <c r="U1423" s="2"/>
      <c r="V1423" s="164"/>
      <c r="W1423" s="148"/>
      <c r="X1423" s="164"/>
      <c r="Y1423" s="164"/>
      <c r="Z1423" s="164"/>
      <c r="AA1423" s="165"/>
      <c r="AB1423" s="195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  <c r="EA1423" s="1"/>
      <c r="EB1423" s="1"/>
      <c r="EC1423" s="1"/>
      <c r="ED1423" s="1"/>
      <c r="EE1423" s="1"/>
      <c r="EF1423" s="1"/>
      <c r="EG1423" s="1"/>
      <c r="EH1423" s="1"/>
      <c r="EI1423" s="1"/>
      <c r="EJ1423" s="1"/>
      <c r="EK1423" s="1"/>
      <c r="EL1423" s="1"/>
      <c r="EM1423" s="1"/>
      <c r="EN1423" s="1"/>
      <c r="EO1423" s="1"/>
      <c r="EP1423" s="1"/>
      <c r="EQ1423" s="1"/>
      <c r="ER1423" s="1"/>
      <c r="ES1423" s="1"/>
      <c r="ET1423" s="1"/>
      <c r="EU1423" s="1"/>
      <c r="EV1423" s="1"/>
      <c r="EW1423" s="1"/>
      <c r="EX1423" s="1"/>
      <c r="EY1423" s="1"/>
      <c r="EZ1423" s="1"/>
      <c r="FA1423" s="1"/>
      <c r="FB1423" s="1"/>
      <c r="FC1423" s="1"/>
      <c r="FD1423" s="1"/>
      <c r="FE1423" s="1"/>
      <c r="FF1423" s="1"/>
      <c r="FG1423" s="1"/>
      <c r="FH1423" s="1"/>
      <c r="FI1423" s="1"/>
      <c r="FJ1423" s="1"/>
      <c r="FK1423" s="1"/>
      <c r="FL1423" s="1"/>
      <c r="FM1423" s="1"/>
      <c r="FN1423" s="1"/>
      <c r="FO1423" s="1"/>
      <c r="FP1423" s="1"/>
      <c r="FQ1423" s="1"/>
      <c r="FR1423" s="1"/>
      <c r="FS1423" s="1"/>
      <c r="FT1423" s="1"/>
      <c r="FU1423" s="1"/>
      <c r="FV1423" s="1"/>
      <c r="FW1423" s="1"/>
      <c r="FX1423" s="1"/>
      <c r="FY1423" s="1"/>
      <c r="FZ1423" s="1"/>
      <c r="GA1423" s="1"/>
      <c r="GB1423" s="1"/>
      <c r="GC1423" s="1"/>
      <c r="GD1423" s="1"/>
      <c r="GE1423" s="1"/>
      <c r="GF1423" s="1"/>
      <c r="GG1423" s="1"/>
      <c r="GH1423" s="1"/>
      <c r="GI1423" s="1"/>
      <c r="GJ1423" s="1"/>
      <c r="GK1423" s="1"/>
    </row>
    <row r="1424" spans="1:193" s="4" customFormat="1">
      <c r="A1424" s="6"/>
      <c r="B1424" s="6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94"/>
      <c r="U1424" s="2"/>
      <c r="V1424" s="164"/>
      <c r="W1424" s="148"/>
      <c r="X1424" s="164"/>
      <c r="Y1424" s="164"/>
      <c r="Z1424" s="164"/>
      <c r="AA1424" s="165"/>
      <c r="AB1424" s="195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  <c r="EA1424" s="1"/>
      <c r="EB1424" s="1"/>
      <c r="EC1424" s="1"/>
      <c r="ED1424" s="1"/>
      <c r="EE1424" s="1"/>
      <c r="EF1424" s="1"/>
      <c r="EG1424" s="1"/>
      <c r="EH1424" s="1"/>
      <c r="EI1424" s="1"/>
      <c r="EJ1424" s="1"/>
      <c r="EK1424" s="1"/>
      <c r="EL1424" s="1"/>
      <c r="EM1424" s="1"/>
      <c r="EN1424" s="1"/>
      <c r="EO1424" s="1"/>
      <c r="EP1424" s="1"/>
      <c r="EQ1424" s="1"/>
      <c r="ER1424" s="1"/>
      <c r="ES1424" s="1"/>
      <c r="ET1424" s="1"/>
      <c r="EU1424" s="1"/>
      <c r="EV1424" s="1"/>
      <c r="EW1424" s="1"/>
      <c r="EX1424" s="1"/>
      <c r="EY1424" s="1"/>
      <c r="EZ1424" s="1"/>
      <c r="FA1424" s="1"/>
      <c r="FB1424" s="1"/>
      <c r="FC1424" s="1"/>
      <c r="FD1424" s="1"/>
      <c r="FE1424" s="1"/>
      <c r="FF1424" s="1"/>
      <c r="FG1424" s="1"/>
      <c r="FH1424" s="1"/>
      <c r="FI1424" s="1"/>
      <c r="FJ1424" s="1"/>
      <c r="FK1424" s="1"/>
      <c r="FL1424" s="1"/>
      <c r="FM1424" s="1"/>
      <c r="FN1424" s="1"/>
      <c r="FO1424" s="1"/>
      <c r="FP1424" s="1"/>
      <c r="FQ1424" s="1"/>
      <c r="FR1424" s="1"/>
      <c r="FS1424" s="1"/>
      <c r="FT1424" s="1"/>
      <c r="FU1424" s="1"/>
      <c r="FV1424" s="1"/>
      <c r="FW1424" s="1"/>
      <c r="FX1424" s="1"/>
      <c r="FY1424" s="1"/>
      <c r="FZ1424" s="1"/>
      <c r="GA1424" s="1"/>
      <c r="GB1424" s="1"/>
      <c r="GC1424" s="1"/>
      <c r="GD1424" s="1"/>
      <c r="GE1424" s="1"/>
      <c r="GF1424" s="1"/>
      <c r="GG1424" s="1"/>
      <c r="GH1424" s="1"/>
      <c r="GI1424" s="1"/>
      <c r="GJ1424" s="1"/>
      <c r="GK1424" s="1"/>
    </row>
    <row r="1425" spans="1:193" s="4" customFormat="1">
      <c r="A1425" s="6"/>
      <c r="B1425" s="6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94"/>
      <c r="U1425" s="2"/>
      <c r="V1425" s="164"/>
      <c r="W1425" s="148"/>
      <c r="X1425" s="164"/>
      <c r="Y1425" s="164"/>
      <c r="Z1425" s="164"/>
      <c r="AA1425" s="165"/>
      <c r="AB1425" s="195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</row>
    <row r="1426" spans="1:193" s="4" customFormat="1">
      <c r="A1426" s="6"/>
      <c r="B1426" s="6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94"/>
      <c r="U1426" s="2"/>
      <c r="V1426" s="164"/>
      <c r="W1426" s="148"/>
      <c r="X1426" s="164"/>
      <c r="Y1426" s="164"/>
      <c r="Z1426" s="164"/>
      <c r="AA1426" s="165"/>
      <c r="AB1426" s="195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  <c r="FL1426" s="1"/>
      <c r="FM1426" s="1"/>
      <c r="FN1426" s="1"/>
      <c r="FO1426" s="1"/>
      <c r="FP1426" s="1"/>
      <c r="FQ1426" s="1"/>
      <c r="FR1426" s="1"/>
      <c r="FS1426" s="1"/>
      <c r="FT1426" s="1"/>
      <c r="FU1426" s="1"/>
      <c r="FV1426" s="1"/>
      <c r="FW1426" s="1"/>
      <c r="FX1426" s="1"/>
      <c r="FY1426" s="1"/>
      <c r="FZ1426" s="1"/>
      <c r="GA1426" s="1"/>
      <c r="GB1426" s="1"/>
      <c r="GC1426" s="1"/>
      <c r="GD1426" s="1"/>
      <c r="GE1426" s="1"/>
      <c r="GF1426" s="1"/>
      <c r="GG1426" s="1"/>
      <c r="GH1426" s="1"/>
      <c r="GI1426" s="1"/>
      <c r="GJ1426" s="1"/>
      <c r="GK1426" s="1"/>
    </row>
    <row r="1427" spans="1:193" s="4" customFormat="1">
      <c r="A1427" s="6"/>
      <c r="B1427" s="6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94"/>
      <c r="U1427" s="2"/>
      <c r="V1427" s="164"/>
      <c r="W1427" s="148"/>
      <c r="X1427" s="164"/>
      <c r="Y1427" s="164"/>
      <c r="Z1427" s="164"/>
      <c r="AA1427" s="165"/>
      <c r="AB1427" s="195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  <c r="EA1427" s="1"/>
      <c r="EB1427" s="1"/>
      <c r="EC1427" s="1"/>
      <c r="ED1427" s="1"/>
      <c r="EE1427" s="1"/>
      <c r="EF1427" s="1"/>
      <c r="EG1427" s="1"/>
      <c r="EH1427" s="1"/>
      <c r="EI1427" s="1"/>
      <c r="EJ1427" s="1"/>
      <c r="EK1427" s="1"/>
      <c r="EL1427" s="1"/>
      <c r="EM1427" s="1"/>
      <c r="EN1427" s="1"/>
      <c r="EO1427" s="1"/>
      <c r="EP1427" s="1"/>
      <c r="EQ1427" s="1"/>
      <c r="ER1427" s="1"/>
      <c r="ES1427" s="1"/>
      <c r="ET1427" s="1"/>
      <c r="EU1427" s="1"/>
      <c r="EV1427" s="1"/>
      <c r="EW1427" s="1"/>
      <c r="EX1427" s="1"/>
      <c r="EY1427" s="1"/>
      <c r="EZ1427" s="1"/>
      <c r="FA1427" s="1"/>
      <c r="FB1427" s="1"/>
      <c r="FC1427" s="1"/>
      <c r="FD1427" s="1"/>
      <c r="FE1427" s="1"/>
      <c r="FF1427" s="1"/>
      <c r="FG1427" s="1"/>
      <c r="FH1427" s="1"/>
      <c r="FI1427" s="1"/>
      <c r="FJ1427" s="1"/>
      <c r="FK1427" s="1"/>
      <c r="FL1427" s="1"/>
      <c r="FM1427" s="1"/>
      <c r="FN1427" s="1"/>
      <c r="FO1427" s="1"/>
      <c r="FP1427" s="1"/>
      <c r="FQ1427" s="1"/>
      <c r="FR1427" s="1"/>
      <c r="FS1427" s="1"/>
      <c r="FT1427" s="1"/>
      <c r="FU1427" s="1"/>
      <c r="FV1427" s="1"/>
      <c r="FW1427" s="1"/>
      <c r="FX1427" s="1"/>
      <c r="FY1427" s="1"/>
      <c r="FZ1427" s="1"/>
      <c r="GA1427" s="1"/>
      <c r="GB1427" s="1"/>
      <c r="GC1427" s="1"/>
      <c r="GD1427" s="1"/>
      <c r="GE1427" s="1"/>
      <c r="GF1427" s="1"/>
      <c r="GG1427" s="1"/>
      <c r="GH1427" s="1"/>
      <c r="GI1427" s="1"/>
      <c r="GJ1427" s="1"/>
      <c r="GK1427" s="1"/>
    </row>
    <row r="1428" spans="1:193" s="4" customFormat="1">
      <c r="A1428" s="6"/>
      <c r="B1428" s="6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94"/>
      <c r="U1428" s="2"/>
      <c r="V1428" s="164"/>
      <c r="W1428" s="148"/>
      <c r="X1428" s="164"/>
      <c r="Y1428" s="164"/>
      <c r="Z1428" s="164"/>
      <c r="AA1428" s="165"/>
      <c r="AB1428" s="195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  <c r="EA1428" s="1"/>
      <c r="EB1428" s="1"/>
      <c r="EC1428" s="1"/>
      <c r="ED1428" s="1"/>
      <c r="EE1428" s="1"/>
      <c r="EF1428" s="1"/>
      <c r="EG1428" s="1"/>
      <c r="EH1428" s="1"/>
      <c r="EI1428" s="1"/>
      <c r="EJ1428" s="1"/>
      <c r="EK1428" s="1"/>
      <c r="EL1428" s="1"/>
      <c r="EM1428" s="1"/>
      <c r="EN1428" s="1"/>
      <c r="EO1428" s="1"/>
      <c r="EP1428" s="1"/>
      <c r="EQ1428" s="1"/>
      <c r="ER1428" s="1"/>
      <c r="ES1428" s="1"/>
      <c r="ET1428" s="1"/>
      <c r="EU1428" s="1"/>
      <c r="EV1428" s="1"/>
      <c r="EW1428" s="1"/>
      <c r="EX1428" s="1"/>
      <c r="EY1428" s="1"/>
      <c r="EZ1428" s="1"/>
      <c r="FA1428" s="1"/>
      <c r="FB1428" s="1"/>
      <c r="FC1428" s="1"/>
      <c r="FD1428" s="1"/>
      <c r="FE1428" s="1"/>
      <c r="FF1428" s="1"/>
      <c r="FG1428" s="1"/>
      <c r="FH1428" s="1"/>
      <c r="FI1428" s="1"/>
      <c r="FJ1428" s="1"/>
      <c r="FK1428" s="1"/>
      <c r="FL1428" s="1"/>
      <c r="FM1428" s="1"/>
      <c r="FN1428" s="1"/>
      <c r="FO1428" s="1"/>
      <c r="FP1428" s="1"/>
      <c r="FQ1428" s="1"/>
      <c r="FR1428" s="1"/>
      <c r="FS1428" s="1"/>
      <c r="FT1428" s="1"/>
      <c r="FU1428" s="1"/>
      <c r="FV1428" s="1"/>
      <c r="FW1428" s="1"/>
      <c r="FX1428" s="1"/>
      <c r="FY1428" s="1"/>
      <c r="FZ1428" s="1"/>
      <c r="GA1428" s="1"/>
      <c r="GB1428" s="1"/>
      <c r="GC1428" s="1"/>
      <c r="GD1428" s="1"/>
      <c r="GE1428" s="1"/>
      <c r="GF1428" s="1"/>
      <c r="GG1428" s="1"/>
      <c r="GH1428" s="1"/>
      <c r="GI1428" s="1"/>
      <c r="GJ1428" s="1"/>
      <c r="GK1428" s="1"/>
    </row>
    <row r="1429" spans="1:193" s="4" customFormat="1">
      <c r="A1429" s="6"/>
      <c r="B1429" s="6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94"/>
      <c r="U1429" s="2"/>
      <c r="V1429" s="164"/>
      <c r="W1429" s="148"/>
      <c r="X1429" s="164"/>
      <c r="Y1429" s="164"/>
      <c r="Z1429" s="164"/>
      <c r="AA1429" s="165"/>
      <c r="AB1429" s="195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</row>
    <row r="1430" spans="1:193" s="4" customFormat="1">
      <c r="A1430" s="6"/>
      <c r="B1430" s="6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94"/>
      <c r="U1430" s="2"/>
      <c r="V1430" s="164"/>
      <c r="W1430" s="148"/>
      <c r="X1430" s="164"/>
      <c r="Y1430" s="164"/>
      <c r="Z1430" s="164"/>
      <c r="AA1430" s="165"/>
      <c r="AB1430" s="195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  <c r="FL1430" s="1"/>
      <c r="FM1430" s="1"/>
      <c r="FN1430" s="1"/>
      <c r="FO1430" s="1"/>
      <c r="FP1430" s="1"/>
      <c r="FQ1430" s="1"/>
      <c r="FR1430" s="1"/>
      <c r="FS1430" s="1"/>
      <c r="FT1430" s="1"/>
      <c r="FU1430" s="1"/>
      <c r="FV1430" s="1"/>
      <c r="FW1430" s="1"/>
      <c r="FX1430" s="1"/>
      <c r="FY1430" s="1"/>
      <c r="FZ1430" s="1"/>
      <c r="GA1430" s="1"/>
      <c r="GB1430" s="1"/>
      <c r="GC1430" s="1"/>
      <c r="GD1430" s="1"/>
      <c r="GE1430" s="1"/>
      <c r="GF1430" s="1"/>
      <c r="GG1430" s="1"/>
      <c r="GH1430" s="1"/>
      <c r="GI1430" s="1"/>
      <c r="GJ1430" s="1"/>
      <c r="GK1430" s="1"/>
    </row>
    <row r="1431" spans="1:193" s="4" customFormat="1">
      <c r="A1431" s="6"/>
      <c r="B1431" s="6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94"/>
      <c r="U1431" s="2"/>
      <c r="V1431" s="164"/>
      <c r="W1431" s="148"/>
      <c r="X1431" s="164"/>
      <c r="Y1431" s="164"/>
      <c r="Z1431" s="164"/>
      <c r="AA1431" s="165"/>
      <c r="AB1431" s="195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</row>
    <row r="1432" spans="1:193" s="4" customFormat="1">
      <c r="A1432" s="6"/>
      <c r="B1432" s="6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94"/>
      <c r="U1432" s="2"/>
      <c r="V1432" s="164"/>
      <c r="W1432" s="148"/>
      <c r="X1432" s="164"/>
      <c r="Y1432" s="164"/>
      <c r="Z1432" s="164"/>
      <c r="AA1432" s="165"/>
      <c r="AB1432" s="195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</row>
    <row r="1433" spans="1:193" s="4" customFormat="1">
      <c r="A1433" s="6"/>
      <c r="B1433" s="6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94"/>
      <c r="U1433" s="2"/>
      <c r="V1433" s="164"/>
      <c r="W1433" s="148"/>
      <c r="X1433" s="164"/>
      <c r="Y1433" s="164"/>
      <c r="Z1433" s="164"/>
      <c r="AA1433" s="165"/>
      <c r="AB1433" s="195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  <c r="EA1433" s="1"/>
      <c r="EB1433" s="1"/>
      <c r="EC1433" s="1"/>
      <c r="ED1433" s="1"/>
      <c r="EE1433" s="1"/>
      <c r="EF1433" s="1"/>
      <c r="EG1433" s="1"/>
      <c r="EH1433" s="1"/>
      <c r="EI1433" s="1"/>
      <c r="EJ1433" s="1"/>
      <c r="EK1433" s="1"/>
      <c r="EL1433" s="1"/>
      <c r="EM1433" s="1"/>
      <c r="EN1433" s="1"/>
      <c r="EO1433" s="1"/>
      <c r="EP1433" s="1"/>
      <c r="EQ1433" s="1"/>
      <c r="ER1433" s="1"/>
      <c r="ES1433" s="1"/>
      <c r="ET1433" s="1"/>
      <c r="EU1433" s="1"/>
      <c r="EV1433" s="1"/>
      <c r="EW1433" s="1"/>
      <c r="EX1433" s="1"/>
      <c r="EY1433" s="1"/>
      <c r="EZ1433" s="1"/>
      <c r="FA1433" s="1"/>
      <c r="FB1433" s="1"/>
      <c r="FC1433" s="1"/>
      <c r="FD1433" s="1"/>
      <c r="FE1433" s="1"/>
      <c r="FF1433" s="1"/>
      <c r="FG1433" s="1"/>
      <c r="FH1433" s="1"/>
      <c r="FI1433" s="1"/>
      <c r="FJ1433" s="1"/>
      <c r="FK1433" s="1"/>
      <c r="FL1433" s="1"/>
      <c r="FM1433" s="1"/>
      <c r="FN1433" s="1"/>
      <c r="FO1433" s="1"/>
      <c r="FP1433" s="1"/>
      <c r="FQ1433" s="1"/>
      <c r="FR1433" s="1"/>
      <c r="FS1433" s="1"/>
      <c r="FT1433" s="1"/>
      <c r="FU1433" s="1"/>
      <c r="FV1433" s="1"/>
      <c r="FW1433" s="1"/>
      <c r="FX1433" s="1"/>
      <c r="FY1433" s="1"/>
      <c r="FZ1433" s="1"/>
      <c r="GA1433" s="1"/>
      <c r="GB1433" s="1"/>
      <c r="GC1433" s="1"/>
      <c r="GD1433" s="1"/>
      <c r="GE1433" s="1"/>
      <c r="GF1433" s="1"/>
      <c r="GG1433" s="1"/>
      <c r="GH1433" s="1"/>
      <c r="GI1433" s="1"/>
      <c r="GJ1433" s="1"/>
      <c r="GK1433" s="1"/>
    </row>
    <row r="1434" spans="1:193" s="4" customFormat="1">
      <c r="A1434" s="6"/>
      <c r="B1434" s="6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94"/>
      <c r="U1434" s="2"/>
      <c r="V1434" s="164"/>
      <c r="W1434" s="148"/>
      <c r="X1434" s="164"/>
      <c r="Y1434" s="164"/>
      <c r="Z1434" s="164"/>
      <c r="AA1434" s="165"/>
      <c r="AB1434" s="195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  <c r="FC1434" s="1"/>
      <c r="FD1434" s="1"/>
      <c r="FE1434" s="1"/>
      <c r="FF1434" s="1"/>
      <c r="FG1434" s="1"/>
      <c r="FH1434" s="1"/>
      <c r="FI1434" s="1"/>
      <c r="FJ1434" s="1"/>
      <c r="FK1434" s="1"/>
      <c r="FL1434" s="1"/>
      <c r="FM1434" s="1"/>
      <c r="FN1434" s="1"/>
      <c r="FO1434" s="1"/>
      <c r="FP1434" s="1"/>
      <c r="FQ1434" s="1"/>
      <c r="FR1434" s="1"/>
      <c r="FS1434" s="1"/>
      <c r="FT1434" s="1"/>
      <c r="FU1434" s="1"/>
      <c r="FV1434" s="1"/>
      <c r="FW1434" s="1"/>
      <c r="FX1434" s="1"/>
      <c r="FY1434" s="1"/>
      <c r="FZ1434" s="1"/>
      <c r="GA1434" s="1"/>
      <c r="GB1434" s="1"/>
      <c r="GC1434" s="1"/>
      <c r="GD1434" s="1"/>
      <c r="GE1434" s="1"/>
      <c r="GF1434" s="1"/>
      <c r="GG1434" s="1"/>
      <c r="GH1434" s="1"/>
      <c r="GI1434" s="1"/>
      <c r="GJ1434" s="1"/>
      <c r="GK1434" s="1"/>
    </row>
    <row r="1435" spans="1:193" s="4" customFormat="1">
      <c r="A1435" s="6"/>
      <c r="B1435" s="6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94"/>
      <c r="U1435" s="2"/>
      <c r="V1435" s="164"/>
      <c r="W1435" s="148"/>
      <c r="X1435" s="164"/>
      <c r="Y1435" s="164"/>
      <c r="Z1435" s="164"/>
      <c r="AA1435" s="165"/>
      <c r="AB1435" s="195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  <c r="EL1435" s="1"/>
      <c r="EM1435" s="1"/>
      <c r="EN1435" s="1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  <c r="FC1435" s="1"/>
      <c r="FD1435" s="1"/>
      <c r="FE1435" s="1"/>
      <c r="FF1435" s="1"/>
      <c r="FG1435" s="1"/>
      <c r="FH1435" s="1"/>
      <c r="FI1435" s="1"/>
      <c r="FJ1435" s="1"/>
      <c r="FK1435" s="1"/>
      <c r="FL1435" s="1"/>
      <c r="FM1435" s="1"/>
      <c r="FN1435" s="1"/>
      <c r="FO1435" s="1"/>
      <c r="FP1435" s="1"/>
      <c r="FQ1435" s="1"/>
      <c r="FR1435" s="1"/>
      <c r="FS1435" s="1"/>
      <c r="FT1435" s="1"/>
      <c r="FU1435" s="1"/>
      <c r="FV1435" s="1"/>
      <c r="FW1435" s="1"/>
      <c r="FX1435" s="1"/>
      <c r="FY1435" s="1"/>
      <c r="FZ1435" s="1"/>
      <c r="GA1435" s="1"/>
      <c r="GB1435" s="1"/>
      <c r="GC1435" s="1"/>
      <c r="GD1435" s="1"/>
      <c r="GE1435" s="1"/>
      <c r="GF1435" s="1"/>
      <c r="GG1435" s="1"/>
      <c r="GH1435" s="1"/>
      <c r="GI1435" s="1"/>
      <c r="GJ1435" s="1"/>
      <c r="GK1435" s="1"/>
    </row>
    <row r="1436" spans="1:193" s="4" customFormat="1">
      <c r="A1436" s="6"/>
      <c r="B1436" s="6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94"/>
      <c r="U1436" s="2"/>
      <c r="V1436" s="164"/>
      <c r="W1436" s="148"/>
      <c r="X1436" s="164"/>
      <c r="Y1436" s="164"/>
      <c r="Z1436" s="164"/>
      <c r="AA1436" s="165"/>
      <c r="AB1436" s="195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  <c r="EA1436" s="1"/>
      <c r="EB1436" s="1"/>
      <c r="EC1436" s="1"/>
      <c r="ED1436" s="1"/>
      <c r="EE1436" s="1"/>
      <c r="EF1436" s="1"/>
      <c r="EG1436" s="1"/>
      <c r="EH1436" s="1"/>
      <c r="EI1436" s="1"/>
      <c r="EJ1436" s="1"/>
      <c r="EK1436" s="1"/>
      <c r="EL1436" s="1"/>
      <c r="EM1436" s="1"/>
      <c r="EN1436" s="1"/>
      <c r="EO1436" s="1"/>
      <c r="EP1436" s="1"/>
      <c r="EQ1436" s="1"/>
      <c r="ER1436" s="1"/>
      <c r="ES1436" s="1"/>
      <c r="ET1436" s="1"/>
      <c r="EU1436" s="1"/>
      <c r="EV1436" s="1"/>
      <c r="EW1436" s="1"/>
      <c r="EX1436" s="1"/>
      <c r="EY1436" s="1"/>
      <c r="EZ1436" s="1"/>
      <c r="FA1436" s="1"/>
      <c r="FB1436" s="1"/>
      <c r="FC1436" s="1"/>
      <c r="FD1436" s="1"/>
      <c r="FE1436" s="1"/>
      <c r="FF1436" s="1"/>
      <c r="FG1436" s="1"/>
      <c r="FH1436" s="1"/>
      <c r="FI1436" s="1"/>
      <c r="FJ1436" s="1"/>
      <c r="FK1436" s="1"/>
      <c r="FL1436" s="1"/>
      <c r="FM1436" s="1"/>
      <c r="FN1436" s="1"/>
      <c r="FO1436" s="1"/>
      <c r="FP1436" s="1"/>
      <c r="FQ1436" s="1"/>
      <c r="FR1436" s="1"/>
      <c r="FS1436" s="1"/>
      <c r="FT1436" s="1"/>
      <c r="FU1436" s="1"/>
      <c r="FV1436" s="1"/>
      <c r="FW1436" s="1"/>
      <c r="FX1436" s="1"/>
      <c r="FY1436" s="1"/>
      <c r="FZ1436" s="1"/>
      <c r="GA1436" s="1"/>
      <c r="GB1436" s="1"/>
      <c r="GC1436" s="1"/>
      <c r="GD1436" s="1"/>
      <c r="GE1436" s="1"/>
      <c r="GF1436" s="1"/>
      <c r="GG1436" s="1"/>
      <c r="GH1436" s="1"/>
      <c r="GI1436" s="1"/>
      <c r="GJ1436" s="1"/>
      <c r="GK1436" s="1"/>
    </row>
    <row r="1437" spans="1:193" s="4" customFormat="1">
      <c r="A1437" s="6"/>
      <c r="B1437" s="6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94"/>
      <c r="U1437" s="2"/>
      <c r="V1437" s="164"/>
      <c r="W1437" s="148"/>
      <c r="X1437" s="164"/>
      <c r="Y1437" s="164"/>
      <c r="Z1437" s="164"/>
      <c r="AA1437" s="165"/>
      <c r="AB1437" s="195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  <c r="EA1437" s="1"/>
      <c r="EB1437" s="1"/>
      <c r="EC1437" s="1"/>
      <c r="ED1437" s="1"/>
      <c r="EE1437" s="1"/>
      <c r="EF1437" s="1"/>
      <c r="EG1437" s="1"/>
      <c r="EH1437" s="1"/>
      <c r="EI1437" s="1"/>
      <c r="EJ1437" s="1"/>
      <c r="EK1437" s="1"/>
      <c r="EL1437" s="1"/>
      <c r="EM1437" s="1"/>
      <c r="EN1437" s="1"/>
      <c r="EO1437" s="1"/>
      <c r="EP1437" s="1"/>
      <c r="EQ1437" s="1"/>
      <c r="ER1437" s="1"/>
      <c r="ES1437" s="1"/>
      <c r="ET1437" s="1"/>
      <c r="EU1437" s="1"/>
      <c r="EV1437" s="1"/>
      <c r="EW1437" s="1"/>
      <c r="EX1437" s="1"/>
      <c r="EY1437" s="1"/>
      <c r="EZ1437" s="1"/>
      <c r="FA1437" s="1"/>
      <c r="FB1437" s="1"/>
      <c r="FC1437" s="1"/>
      <c r="FD1437" s="1"/>
      <c r="FE1437" s="1"/>
      <c r="FF1437" s="1"/>
      <c r="FG1437" s="1"/>
      <c r="FH1437" s="1"/>
      <c r="FI1437" s="1"/>
      <c r="FJ1437" s="1"/>
      <c r="FK1437" s="1"/>
      <c r="FL1437" s="1"/>
      <c r="FM1437" s="1"/>
      <c r="FN1437" s="1"/>
      <c r="FO1437" s="1"/>
      <c r="FP1437" s="1"/>
      <c r="FQ1437" s="1"/>
      <c r="FR1437" s="1"/>
      <c r="FS1437" s="1"/>
      <c r="FT1437" s="1"/>
      <c r="FU1437" s="1"/>
      <c r="FV1437" s="1"/>
      <c r="FW1437" s="1"/>
      <c r="FX1437" s="1"/>
      <c r="FY1437" s="1"/>
      <c r="FZ1437" s="1"/>
      <c r="GA1437" s="1"/>
      <c r="GB1437" s="1"/>
      <c r="GC1437" s="1"/>
      <c r="GD1437" s="1"/>
      <c r="GE1437" s="1"/>
      <c r="GF1437" s="1"/>
      <c r="GG1437" s="1"/>
      <c r="GH1437" s="1"/>
      <c r="GI1437" s="1"/>
      <c r="GJ1437" s="1"/>
      <c r="GK1437" s="1"/>
    </row>
    <row r="1438" spans="1:193" s="4" customFormat="1">
      <c r="A1438" s="6"/>
      <c r="B1438" s="6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94"/>
      <c r="U1438" s="2"/>
      <c r="V1438" s="164"/>
      <c r="W1438" s="148"/>
      <c r="X1438" s="164"/>
      <c r="Y1438" s="164"/>
      <c r="Z1438" s="164"/>
      <c r="AA1438" s="165"/>
      <c r="AB1438" s="195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  <c r="FC1438" s="1"/>
      <c r="FD1438" s="1"/>
      <c r="FE1438" s="1"/>
      <c r="FF1438" s="1"/>
      <c r="FG1438" s="1"/>
      <c r="FH1438" s="1"/>
      <c r="FI1438" s="1"/>
      <c r="FJ1438" s="1"/>
      <c r="FK1438" s="1"/>
      <c r="FL1438" s="1"/>
      <c r="FM1438" s="1"/>
      <c r="FN1438" s="1"/>
      <c r="FO1438" s="1"/>
      <c r="FP1438" s="1"/>
      <c r="FQ1438" s="1"/>
      <c r="FR1438" s="1"/>
      <c r="FS1438" s="1"/>
      <c r="FT1438" s="1"/>
      <c r="FU1438" s="1"/>
      <c r="FV1438" s="1"/>
      <c r="FW1438" s="1"/>
      <c r="FX1438" s="1"/>
      <c r="FY1438" s="1"/>
      <c r="FZ1438" s="1"/>
      <c r="GA1438" s="1"/>
      <c r="GB1438" s="1"/>
      <c r="GC1438" s="1"/>
      <c r="GD1438" s="1"/>
      <c r="GE1438" s="1"/>
      <c r="GF1438" s="1"/>
      <c r="GG1438" s="1"/>
      <c r="GH1438" s="1"/>
      <c r="GI1438" s="1"/>
      <c r="GJ1438" s="1"/>
      <c r="GK1438" s="1"/>
    </row>
  </sheetData>
  <mergeCells count="30">
    <mergeCell ref="U1:AB1"/>
    <mergeCell ref="U2:AB2"/>
    <mergeCell ref="A3:AB3"/>
    <mergeCell ref="A4:AA4"/>
    <mergeCell ref="A5:AB5"/>
    <mergeCell ref="J6:AB6"/>
    <mergeCell ref="A17:A18"/>
    <mergeCell ref="C17:E19"/>
    <mergeCell ref="F17:G19"/>
    <mergeCell ref="H17:I19"/>
    <mergeCell ref="J8:AA8"/>
    <mergeCell ref="J9:AA9"/>
    <mergeCell ref="C350:E350"/>
    <mergeCell ref="C347:E347"/>
    <mergeCell ref="AB16:AC18"/>
    <mergeCell ref="T349:U349"/>
    <mergeCell ref="C16:S16"/>
    <mergeCell ref="T16:T19"/>
    <mergeCell ref="U16:U19"/>
    <mergeCell ref="J17:S17"/>
    <mergeCell ref="O18:S19"/>
    <mergeCell ref="J18:K19"/>
    <mergeCell ref="J10:AA10"/>
    <mergeCell ref="J11:AA11"/>
    <mergeCell ref="V16:AA18"/>
    <mergeCell ref="J12:AA12"/>
    <mergeCell ref="J13:AA13"/>
    <mergeCell ref="J14:AA14"/>
    <mergeCell ref="L18:L19"/>
    <mergeCell ref="M18:N19"/>
  </mergeCells>
  <phoneticPr fontId="0" type="noConversion"/>
  <pageMargins left="0.27559055118110237" right="0.19685039370078741" top="0.74803149606299213" bottom="0.15748031496062992" header="0.35433070866141736" footer="0.15748031496062992"/>
  <pageSetup paperSize="9" scale="57" firstPageNumber="32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mahinistka</cp:lastModifiedBy>
  <cp:lastPrinted>2024-04-23T07:53:22Z</cp:lastPrinted>
  <dcterms:created xsi:type="dcterms:W3CDTF">2011-12-09T07:36:49Z</dcterms:created>
  <dcterms:modified xsi:type="dcterms:W3CDTF">2024-04-23T07:53:48Z</dcterms:modified>
</cp:coreProperties>
</file>