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600" windowWidth="17445" windowHeight="9750" tabRatio="491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78" i="1" l="1"/>
  <c r="D111" i="1"/>
  <c r="D97" i="1"/>
  <c r="D88" i="1"/>
  <c r="D85" i="1"/>
  <c r="D79" i="1"/>
  <c r="E88" i="1" l="1"/>
  <c r="E59" i="1" l="1"/>
  <c r="F59" i="1"/>
  <c r="D59" i="1"/>
  <c r="D61" i="1" l="1"/>
  <c r="D58" i="1" s="1"/>
  <c r="E111" i="1" l="1"/>
  <c r="F111" i="1"/>
  <c r="E85" i="1" l="1"/>
  <c r="F85" i="1"/>
  <c r="F41" i="1" l="1"/>
  <c r="F43" i="1"/>
  <c r="F45" i="1"/>
  <c r="F38" i="1"/>
  <c r="F25" i="1"/>
  <c r="F24" i="1" s="1"/>
  <c r="F32" i="1"/>
  <c r="F31" i="1" s="1"/>
  <c r="F48" i="1"/>
  <c r="F51" i="1"/>
  <c r="F54" i="1"/>
  <c r="F53" i="1" s="1"/>
  <c r="F61" i="1"/>
  <c r="F58" i="1" s="1"/>
  <c r="F66" i="1"/>
  <c r="F70" i="1"/>
  <c r="F72" i="1"/>
  <c r="F79" i="1"/>
  <c r="F88" i="1"/>
  <c r="F103" i="1"/>
  <c r="F97" i="1" s="1"/>
  <c r="F110" i="1"/>
  <c r="E48" i="1"/>
  <c r="E51" i="1"/>
  <c r="D48" i="1"/>
  <c r="D51" i="1"/>
  <c r="D47" i="1" s="1"/>
  <c r="E25" i="1"/>
  <c r="E24" i="1" s="1"/>
  <c r="E32" i="1"/>
  <c r="E31" i="1" s="1"/>
  <c r="E41" i="1"/>
  <c r="E43" i="1"/>
  <c r="E45" i="1"/>
  <c r="E38" i="1"/>
  <c r="E54" i="1"/>
  <c r="E53" i="1" s="1"/>
  <c r="E61" i="1"/>
  <c r="E58" i="1" s="1"/>
  <c r="E66" i="1"/>
  <c r="E70" i="1"/>
  <c r="E72" i="1"/>
  <c r="D25" i="1"/>
  <c r="D24" i="1" s="1"/>
  <c r="D32" i="1"/>
  <c r="D31" i="1" s="1"/>
  <c r="D41" i="1"/>
  <c r="D43" i="1"/>
  <c r="D45" i="1"/>
  <c r="D38" i="1"/>
  <c r="D54" i="1"/>
  <c r="D53" i="1" s="1"/>
  <c r="D66" i="1"/>
  <c r="D70" i="1"/>
  <c r="D72" i="1"/>
  <c r="D103" i="1"/>
  <c r="E103" i="1"/>
  <c r="E97" i="1" s="1"/>
  <c r="E79" i="1"/>
  <c r="E110" i="1"/>
  <c r="D110" i="1"/>
  <c r="D76" i="1"/>
  <c r="E76" i="1"/>
  <c r="F76" i="1"/>
  <c r="D75" i="1" l="1"/>
  <c r="E78" i="1"/>
  <c r="E75" i="1" s="1"/>
  <c r="D74" i="1"/>
  <c r="E47" i="1"/>
  <c r="F78" i="1"/>
  <c r="F75" i="1" s="1"/>
  <c r="F37" i="1"/>
  <c r="D65" i="1"/>
  <c r="D23" i="1" s="1"/>
  <c r="E65" i="1"/>
  <c r="F65" i="1"/>
  <c r="D37" i="1"/>
  <c r="E37" i="1"/>
  <c r="E23" i="1" s="1"/>
  <c r="F47" i="1"/>
  <c r="E74" i="1"/>
  <c r="D115" i="1" l="1"/>
  <c r="F74" i="1"/>
  <c r="F23" i="1"/>
  <c r="F115" i="1" s="1"/>
  <c r="E115" i="1"/>
</calcChain>
</file>

<file path=xl/sharedStrings.xml><?xml version="1.0" encoding="utf-8"?>
<sst xmlns="http://schemas.openxmlformats.org/spreadsheetml/2006/main" count="209" uniqueCount="204">
  <si>
    <t>Ржевского района Тверской области</t>
  </si>
  <si>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</si>
  <si>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</si>
  <si>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</si>
  <si>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</si>
  <si>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</si>
  <si>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</si>
  <si>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</si>
  <si>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</si>
  <si>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</si>
  <si>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</si>
  <si>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</si>
  <si>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</si>
  <si>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</si>
  <si>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</si>
  <si>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</si>
  <si>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</si>
  <si>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</si>
  <si>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</si>
  <si>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</si>
  <si>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</si>
  <si>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</si>
  <si>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</si>
  <si>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</si>
  <si>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</si>
  <si>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</si>
  <si>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</si>
  <si>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</si>
  <si>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</si>
  <si>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</si>
  <si>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</si>
  <si>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</si>
  <si>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</si>
  <si>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</si>
  <si>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</si>
  <si>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</si>
  <si>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000 1 11 05075 05 0000 120</t>
  </si>
  <si>
    <t>Доходы от сдачи в аренду имущества, составляющих казну муниципальных районов (за исключением земельных участков)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</si>
  <si>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</si>
  <si>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</si>
  <si>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</si>
  <si>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000 1 16 00000 00 0000 000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</si>
  <si>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</si>
  <si>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</si>
  <si>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</si>
  <si>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</si>
  <si>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</si>
  <si>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</si>
  <si>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2023  год</t>
  </si>
  <si>
    <t>к Решению Собрания депутатов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</si>
  <si>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</si>
  <si>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</si>
  <si>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</si>
  <si>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000 1 05 04000 01 0000 110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</si>
  <si>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</si>
  <si>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 муниципальных районов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</si>
  <si>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</si>
  <si>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</si>
  <si>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</si>
  <si>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</si>
  <si>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</si>
  <si>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</si>
  <si>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</si>
  <si>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</si>
  <si>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 xml:space="preserve">Плата за сбросы загрязняющих веществ в водные объекты </t>
  </si>
  <si>
    <t>000 1 12 01041 01 0000 120</t>
  </si>
  <si>
    <t>Плата за размещение отходов производства</t>
  </si>
  <si>
    <t>Платежи  при пользовании  природными ресурсами</t>
  </si>
  <si>
    <t>000 1 14 00000 00 0000 000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</si>
  <si>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</si>
  <si>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</si>
  <si>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</si>
  <si>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</si>
  <si>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материальных и нематериальных активов</t>
  </si>
  <si>
    <t>0001 16 01000 01 0000 140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</si>
  <si>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</si>
  <si>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</si>
  <si>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</si>
  <si>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</si>
  <si>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000 1 16 09000 00 0000 140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</si>
  <si>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</si>
  <si>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000  116 09040 05 0000 140</t>
  </si>
  <si>
    <t>Денежные средства, изымаемые в собственность муниципального района в соответствии с решением судов (за исключением обвинительных приговоров судов)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</si>
  <si>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</si>
  <si>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</si>
  <si>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000 1 16 11000 00 0000 140</t>
  </si>
  <si>
    <t>000 1 16 11050 01 0000 140</t>
  </si>
  <si>
    <t>000 2 02 20000 00 0000 150</t>
  </si>
  <si>
    <t>Субсидии бюджетам бюджетной системы Российской Федерации</t>
  </si>
  <si>
    <t>000 2 02 20216 05 0000 150</t>
  </si>
  <si>
    <t>000 2 02 03000 00 0000 150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</si>
  <si>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</si>
  <si>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</si>
  <si>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</si>
  <si>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</si>
  <si>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</si>
  <si>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000 2 02 39999 05 0000 150</t>
  </si>
  <si>
    <t>Прочие субвенции бюджетам муниципальных районов:</t>
  </si>
  <si>
    <t>000 2 02 04000 00 0000 150</t>
  </si>
  <si>
    <t>Иные межбюджетные трансферты</t>
  </si>
  <si>
    <t>000 2 02 49999 05 0000 150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</si>
  <si>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</si>
  <si>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</si>
  <si>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</si>
  <si>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000 2 02 35303 05 0000 150</t>
  </si>
  <si>
    <t>000 2 02 29999 05 0000 150</t>
  </si>
  <si>
    <t>Прочие субсидии бюджетам муниципальных районов:</t>
  </si>
  <si>
    <t>000 2 02 29999 05 2049 150</t>
  </si>
  <si>
    <t>000 2 02 29999 05 2071 150</t>
  </si>
  <si>
    <t>000 2 02 29999 05 2093 150</t>
  </si>
  <si>
    <t>000 2 02 29999 05 2203 150</t>
  </si>
  <si>
    <t>000 2 02 29999 05 2207 150</t>
  </si>
  <si>
    <t>000 2 02 29999 05 2208 150</t>
  </si>
  <si>
    <t>Прочие субсидии бюджетам муниципальных районов (Субсидии на повышение заработной платы педагогическим работникам дополнительного образования)</t>
  </si>
  <si>
    <t xml:space="preserve">Прочие субсидии бюджетам муниципальных районов (Субсидия на повышение заработной платы работникам учреждений культуры) </t>
  </si>
  <si>
    <t>Прочие субсидии бюджетам муниципальных районов (Субсидии на участие детей и подростков в социально значимых региональных проектах)</t>
  </si>
  <si>
    <t>Прочие субсидии бюджетам муниципальных районов (Создание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подвоза учащихся, проживающих в сельской местности, к месту обучения и обратно)</t>
  </si>
  <si>
    <t>Прочие субсидии бюджетам муниципальных районов (Организация отдыха детей  в каникулярное время)</t>
  </si>
  <si>
    <t>Прочие субсидии бюджетам муниципальных районов (Поддержка редакций районных и городских газет)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</si>
  <si>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пунктов: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</si>
  <si>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ремонтдворовых территорий многоквартирныхдомов, проездов к дворовым территориям многоквартирныхдомов населенных пунктов)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</si>
  <si>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(Капитальный ремонт и ремонт улично-дорожной сети муниципальных образований Тверской области)</t>
  </si>
  <si>
    <t>000 2 02 20216 05 2125 150</t>
  </si>
  <si>
    <t>000 2 02 20216 05 2224 150</t>
  </si>
  <si>
    <t>000 2 02 20216 05 2227 150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</si>
  <si>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(Обеспечение безопасности дорожного движения на автомобильных дорогах общего пользования местного значения)</t>
  </si>
  <si>
    <t>Прочие субвенции бюджетам муниципальных районов (Финансовое обеспечение  реализации государственных полномочий по созданию, исполнению полномочий и обеспечению деятельности комиссий по делам несовершеннолетних)</t>
  </si>
  <si>
    <t>Прочие субвенции бюджетам муниципальных районов (Обеспечение государственных гарантий прав граждан на получение общедоступного и бесплатного дошкольного, начального общего, основного  общего, среднего (полного) общего образования, а также дополнительного образования в муниципальных общеобразовательных учреждениях Тверской области)</t>
  </si>
  <si>
    <t>Прочие субвенции бюджетам муниципальных районов (Осуществление органами местного самоуправления отдельных государственных полномочий в сфере осуществления дорожной деятельности)</t>
  </si>
  <si>
    <t>Прочие субвенции бюджетам муниципальных районов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</si>
  <si>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>Прочие субвенции бюджетам муниципальных районов (Обеспечение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 организациях)</t>
  </si>
  <si>
    <t>Прочие субвенции бюджетам муниципальных районов (Субвенции на выплату компенсации расходов по оплате жилых помещений, отопления и освещения педагогическим работникам, проживающим и работающим в сельской  местности)</t>
  </si>
  <si>
    <t>000 2 02 39999 05 2174 150</t>
  </si>
  <si>
    <t>000 2 02 39999 05 2153 150</t>
  </si>
  <si>
    <t>000 2 02 39999 05 2114 150</t>
  </si>
  <si>
    <t>000 2 02 39999 05 2070 150</t>
  </si>
  <si>
    <t>000 2 02 39999 05 2016 150</t>
  </si>
  <si>
    <t>000 2 02 39999 05 2015 150</t>
  </si>
  <si>
    <t>Прочие межбюджетные трансферты, передаваемые бюджетам муниципальных районов:</t>
  </si>
  <si>
    <t>000 2 02 49999 05 0026 150</t>
  </si>
  <si>
    <t>Прочие межбюджетные трансферты, передаваемые бюджетам муниципальных районов (Прочие межбюджетные трансферты, передаваемые в бюджеты муниципальных образований Ржевского района)</t>
  </si>
  <si>
    <t>ИТОГО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</si>
  <si>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</si>
  <si>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по группам, подгруппам, статьям, подстатьям и элементам доходов классификации</t>
  </si>
  <si>
    <t>000 2 02 10000 00 0000 150</t>
  </si>
  <si>
    <t>000 2 02 15002 00 0000 150</t>
  </si>
  <si>
    <t>Дотации бюджетам муниципальных районов на поддержку мер по  обеспечению сбалансированности бюджетов</t>
  </si>
  <si>
    <t>Дотации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</si>
  <si>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</si>
  <si>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</si>
  <si>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в связи с применением упрощенной системы налогообложения</t>
  </si>
  <si>
    <t>000 1 05 01000 00 0000 110</t>
  </si>
  <si>
    <t>000 1 05 01011 01 0000 110</t>
  </si>
  <si>
    <t>Налог, взимаемый с налогоплательщиков, выбравших в качестве объекта налогообложения доходы</t>
  </si>
  <si>
    <t xml:space="preserve"> и на плановый период 2023 и 2024 годов» </t>
  </si>
  <si>
    <t xml:space="preserve">                              доходов бюджетов Российской Федерации на 2022 год и на плановый период 2023 и 2024 годов</t>
  </si>
  <si>
    <t>2022 год</t>
  </si>
  <si>
    <t>2024  год</t>
  </si>
  <si>
    <t>000 1 01 02080 01 0000 110</t>
  </si>
  <si>
    <t>000 1 05 04020 02 0000 110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</si>
  <si>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</si>
  <si>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</si>
  <si>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000 1 16 01063 05 0000 140</t>
  </si>
  <si>
    <t xml:space="preserve">«О бюджете Ржевского муниципального </t>
  </si>
  <si>
    <t xml:space="preserve"> района  Тверской области на 2022 год</t>
  </si>
  <si>
    <t xml:space="preserve">Сумма, тыс. руб. </t>
  </si>
  <si>
    <t xml:space="preserve">Сумма, тыс.руб. </t>
  </si>
  <si>
    <r>
      <t>000</t>
    </r>
    <r>
      <rPr>
        <b/>
        <i/>
        <sz val="10"/>
        <color theme="1"/>
        <rFont val="Arial"/>
        <family val="2"/>
        <charset val="204"/>
      </rPr>
      <t xml:space="preserve"> </t>
    </r>
    <r>
      <rPr>
        <i/>
        <sz val="10"/>
        <color theme="1"/>
        <rFont val="Arial"/>
        <family val="2"/>
        <charset val="204"/>
      </rPr>
      <t>1 11 05000 00 0000 120</t>
    </r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</si>
  <si>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</si>
  <si>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Приложение № 3</t>
  </si>
  <si>
    <t>000 2 02 35930 05 1018 150</t>
  </si>
  <si>
    <t>000 2 02 30029 05 2177 150</t>
  </si>
  <si>
    <t>Приложение № 2</t>
  </si>
  <si>
    <t>Ржевского  района Тверской области</t>
  </si>
  <si>
    <t xml:space="preserve">« О внесении изменений и дополнений </t>
  </si>
  <si>
    <t xml:space="preserve">            в решение  о  бюджете Ржевского</t>
  </si>
  <si>
    <t xml:space="preserve">  муниципального района  Тверской области на 2022 год</t>
  </si>
  <si>
    <t>от 22 декабря  2021 года  №  94</t>
  </si>
  <si>
    <t>000 2 02 20077 05 2001 150</t>
  </si>
  <si>
    <t>Субсидии бюджетам муниципальных районов на софинансирование капитальных вложений в объекты муниципальной собственности (газификация)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</si>
  <si>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</si>
  <si>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</si>
  <si>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000 2 02 25519 05 0000 150</t>
  </si>
  <si>
    <t>Субсидия бюджетам муниципальных районов на поддержку отрасли культуры</t>
  </si>
  <si>
    <t>000 2 02 20216 05 2179 150</t>
  </si>
  <si>
    <t>Субсидия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 населенных пунктов (субсидии бюджетам на капитальный ремонт автомобильных дорог общего пользования местного значения с твердным покрытием до сельских населенных пунктов, не имеющих круглогодичной связи с сетью автомобильных дорог общего пользования)</t>
  </si>
  <si>
    <t xml:space="preserve">                              Прогнозируемые доходы бюджета Ржевского муниципального района Тверской области </t>
  </si>
  <si>
    <t>000 2 02 49999 05 2164 150</t>
  </si>
  <si>
    <t>Прочие межбюджетные трансферты, передаваемые бюджетам муниципальных районов (Иные межбюджетные трансферты на реализацию мероприятий по обращениям, поступающим к депутатам Законодательного Собрания Тверской области.</t>
  </si>
  <si>
    <t>прочие межбюджетные трансферты на приобретение и установку детских игровых;</t>
  </si>
  <si>
    <t>000 1 14 06025 05 0000 430</t>
  </si>
  <si>
    <t>000 1 14 06313 05 0000 430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</si>
  <si>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</si>
  <si>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</si>
  <si>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приватизации имущества, находящегося в государственной и муниципальной собственности</t>
  </si>
  <si>
    <t>000 1 14 13000 00 0000 410</t>
  </si>
  <si>
    <t>000 1 14 13050 05 0000 410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</si>
  <si>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</si>
  <si>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000 2 02 29999 05 2190 150</t>
  </si>
  <si>
    <t>Прочие субсидии бюджетам муниципальных районов (Субсидии на укрепление МТБ муниципальных общеобразовательных организаций)</t>
  </si>
  <si>
    <t>000 2 02 49999 05 2233 150</t>
  </si>
  <si>
    <t>000 2 02 29999 05 2244 150</t>
  </si>
  <si>
    <t>Прочие субсидии бюджетам муниципальных районов (Субсидии бюджетам на осуществление единовременной выплаты к началу учебного года работникам муниципальных образовательных организаций)</t>
  </si>
  <si>
    <t>от  29 декабря 2022 года  № 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</si>
</sst>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.0000"/>
    <numFmt numFmtId="167" formatCode="#,##0.000"/>
  </numFmts>
  <fonts count="18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8"/>
      <color theme="10"/>
      <name val="Arial"/>
      <family val="2"/>
      <charset val="204"/>
    </font>
    <font>
      <sz val="18"/>
      <color rgb="FFFF0000"/>
      <name val="Arial"/>
      <family val="2"/>
      <charset val="204"/>
    </font>
    <font>
      <sz val="14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165" fontId="0" fillId="0" borderId="0" xfId="0" applyNumberFormat="1" applyFill="1"/>
    <xf numFmtId="165" fontId="2" fillId="0" borderId="0" xfId="0" applyNumberFormat="1" applyFont="1" applyFill="1"/>
    <xf numFmtId="165" fontId="6" fillId="0" borderId="0" xfId="0" applyNumberFormat="1" applyFont="1" applyFill="1"/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/>
    <xf numFmtId="165" fontId="7" fillId="0" borderId="0" xfId="0" applyNumberFormat="1" applyFont="1" applyFill="1"/>
    <xf numFmtId="165" fontId="8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right" vertical="center"/>
    </xf>
    <xf numFmtId="165" fontId="3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justify" vertical="top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165" fontId="3" fillId="0" borderId="3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justify" vertical="top" wrapText="1"/>
    </xf>
    <xf numFmtId="165" fontId="3" fillId="0" borderId="1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/>
    <xf numFmtId="0" fontId="3" fillId="0" borderId="0" xfId="0" applyFont="1" applyFill="1"/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10" fillId="0" borderId="4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9" fillId="0" borderId="1" xfId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0" fillId="0" borderId="0" xfId="0" applyFill="1" applyBorder="1"/>
    <xf numFmtId="164" fontId="0" fillId="0" borderId="0" xfId="0" applyNumberFormat="1" applyFill="1"/>
    <xf numFmtId="0" fontId="2" fillId="0" borderId="0" xfId="0" applyFont="1" applyFill="1"/>
    <xf numFmtId="0" fontId="14" fillId="0" borderId="0" xfId="0" applyFont="1" applyFill="1" applyAlignment="1">
      <alignment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Fill="1" applyBorder="1"/>
    <xf numFmtId="0" fontId="17" fillId="0" borderId="0" xfId="0" applyFont="1" applyFill="1"/>
    <xf numFmtId="0" fontId="16" fillId="0" borderId="0" xfId="0" applyFont="1" applyFill="1" applyAlignment="1">
      <alignment vertical="top"/>
    </xf>
    <xf numFmtId="3" fontId="15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/>
    <xf numFmtId="3" fontId="16" fillId="0" borderId="0" xfId="0" applyNumberFormat="1" applyFont="1" applyFill="1"/>
    <xf numFmtId="3" fontId="15" fillId="0" borderId="0" xfId="0" applyNumberFormat="1" applyFont="1" applyFill="1" applyBorder="1"/>
    <xf numFmtId="3" fontId="16" fillId="0" borderId="0" xfId="0" applyNumberFormat="1" applyFont="1" applyFill="1" applyBorder="1"/>
    <xf numFmtId="3" fontId="17" fillId="0" borderId="0" xfId="0" applyNumberFormat="1" applyFont="1" applyFill="1"/>
    <xf numFmtId="3" fontId="15" fillId="0" borderId="0" xfId="0" applyNumberFormat="1" applyFont="1" applyFill="1" applyAlignment="1">
      <alignment vertical="top"/>
    </xf>
    <xf numFmtId="3" fontId="16" fillId="0" borderId="0" xfId="0" applyNumberFormat="1" applyFont="1" applyFill="1" applyAlignment="1">
      <alignment vertical="top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center" vertical="top" wrapText="1"/>
    </xf>
    <xf numFmtId="16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2" fillId="0" borderId="0" xfId="0" applyFont="1" applyFill="1" applyBorder="1" applyAlignment="1">
      <alignment horizontal="justify" vertical="center" wrapText="1"/>
    </xf>
    <xf numFmtId="165" fontId="2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sultant.ru/document/cons_doc_LAW_387517/52036e1ad52676ae67c9216d517b3148736944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60"/>
  <sheetViews>
    <sheetView tabSelected="1" zoomScale="80" zoomScaleNormal="80" workbookViewId="0">
      <selection activeCell="E16" sqref="E16"/>
    </sheetView>
  </sheetViews>
  <sheetFormatPr defaultRowHeight="23.25" x14ac:dyDescent="0.35"/>
  <cols>
    <col min="1" max="1" width="4.23046875" customWidth="1"/>
    <col min="2" max="2" width="14.3828125" style="45" customWidth="1"/>
    <col min="3" max="3" width="35.4609375" style="45" customWidth="1"/>
    <col min="4" max="4" width="10.921875" style="2" customWidth="1"/>
    <col min="5" max="5" width="10.53515625" style="2" customWidth="1"/>
    <col min="6" max="6" width="10.84375" style="2" customWidth="1"/>
    <col min="7" max="7" width="2.07421875" customWidth="1"/>
    <col min="8" max="8" width="11.69140625" style="78" customWidth="1"/>
    <col min="9" max="9" width="12.15234375" style="78" bestFit="1" customWidth="1"/>
    <col min="10" max="22" width="9.23046875" style="79"/>
    <col min="23" max="28" width="9.23046875" style="73"/>
  </cols>
  <sheetData>
    <row r="1" spans="2:28" ht="17.25" customHeight="1" x14ac:dyDescent="0.35">
      <c r="D1" s="39"/>
      <c r="E1" s="40"/>
      <c r="F1" s="41" t="s">
        <v>172</v>
      </c>
    </row>
    <row r="2" spans="2:28" s="1" customFormat="1" ht="17.25" customHeight="1" x14ac:dyDescent="0.35">
      <c r="B2" s="45"/>
      <c r="C2" s="45"/>
      <c r="D2" s="39"/>
      <c r="E2" s="40"/>
      <c r="F2" s="42" t="s">
        <v>49</v>
      </c>
      <c r="H2" s="80"/>
      <c r="I2" s="80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74"/>
      <c r="X2" s="74"/>
      <c r="Y2" s="74"/>
      <c r="Z2" s="74"/>
      <c r="AA2" s="74"/>
      <c r="AB2" s="74"/>
    </row>
    <row r="3" spans="2:28" s="1" customFormat="1" ht="17.25" customHeight="1" x14ac:dyDescent="0.35">
      <c r="B3" s="45"/>
      <c r="C3" s="45"/>
      <c r="D3" s="39"/>
      <c r="E3" s="40"/>
      <c r="F3" s="42" t="s">
        <v>173</v>
      </c>
      <c r="H3" s="80"/>
      <c r="I3" s="80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74"/>
      <c r="X3" s="74"/>
      <c r="Y3" s="74"/>
      <c r="Z3" s="74"/>
      <c r="AA3" s="74"/>
      <c r="AB3" s="74"/>
    </row>
    <row r="4" spans="2:28" s="1" customFormat="1" ht="17.25" customHeight="1" x14ac:dyDescent="0.35">
      <c r="B4" s="45"/>
      <c r="C4" s="45"/>
      <c r="D4" s="39"/>
      <c r="E4" s="40"/>
      <c r="F4" s="42" t="s">
        <v>203</v>
      </c>
      <c r="H4" s="80"/>
      <c r="I4" s="80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74"/>
      <c r="X4" s="74"/>
      <c r="Y4" s="74"/>
      <c r="Z4" s="74"/>
      <c r="AA4" s="74"/>
      <c r="AB4" s="74"/>
    </row>
    <row r="5" spans="2:28" s="1" customFormat="1" ht="17.25" customHeight="1" x14ac:dyDescent="0.35">
      <c r="B5" s="45"/>
      <c r="C5" s="45"/>
      <c r="D5" s="39"/>
      <c r="E5" s="40"/>
      <c r="F5" s="42" t="s">
        <v>174</v>
      </c>
      <c r="H5" s="80"/>
      <c r="I5" s="80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74"/>
      <c r="X5" s="74"/>
      <c r="Y5" s="74"/>
      <c r="Z5" s="74"/>
      <c r="AA5" s="74"/>
      <c r="AB5" s="74"/>
    </row>
    <row r="6" spans="2:28" s="1" customFormat="1" ht="17.25" customHeight="1" x14ac:dyDescent="0.35">
      <c r="B6" s="45"/>
      <c r="C6" s="45"/>
      <c r="D6" s="94" t="s">
        <v>175</v>
      </c>
      <c r="E6" s="95"/>
      <c r="F6" s="95"/>
      <c r="H6" s="80"/>
      <c r="I6" s="80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74"/>
      <c r="X6" s="74"/>
      <c r="Y6" s="74"/>
      <c r="Z6" s="74"/>
      <c r="AA6" s="74"/>
      <c r="AB6" s="74"/>
    </row>
    <row r="7" spans="2:28" s="1" customFormat="1" ht="17.25" customHeight="1" x14ac:dyDescent="0.35">
      <c r="B7" s="45"/>
      <c r="C7" s="45"/>
      <c r="D7" s="39"/>
      <c r="E7" s="40"/>
      <c r="F7" s="42" t="s">
        <v>176</v>
      </c>
      <c r="H7" s="80"/>
      <c r="I7" s="8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74"/>
      <c r="X7" s="74"/>
      <c r="Y7" s="74"/>
      <c r="Z7" s="74"/>
      <c r="AA7" s="74"/>
      <c r="AB7" s="74"/>
    </row>
    <row r="8" spans="2:28" s="1" customFormat="1" ht="17.25" customHeight="1" x14ac:dyDescent="0.35">
      <c r="B8" s="45"/>
      <c r="C8" s="45"/>
      <c r="D8" s="39"/>
      <c r="E8" s="40"/>
      <c r="F8" s="42" t="s">
        <v>154</v>
      </c>
      <c r="H8" s="80"/>
      <c r="I8" s="8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74"/>
      <c r="X8" s="74"/>
      <c r="Y8" s="74"/>
      <c r="Z8" s="74"/>
      <c r="AA8" s="74"/>
      <c r="AB8" s="74"/>
    </row>
    <row r="9" spans="2:28" s="1" customFormat="1" ht="17.25" customHeight="1" x14ac:dyDescent="0.35">
      <c r="B9" s="45"/>
      <c r="C9" s="45"/>
      <c r="D9" s="2"/>
      <c r="E9" s="2"/>
      <c r="F9" s="2"/>
      <c r="H9" s="80"/>
      <c r="I9" s="80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74"/>
      <c r="X9" s="74"/>
      <c r="Y9" s="74"/>
      <c r="Z9" s="74"/>
      <c r="AA9" s="74"/>
      <c r="AB9" s="74"/>
    </row>
    <row r="10" spans="2:28" s="1" customFormat="1" ht="18" customHeight="1" x14ac:dyDescent="0.35">
      <c r="B10" s="45"/>
      <c r="C10" s="45"/>
      <c r="D10" s="2"/>
      <c r="E10" s="3"/>
      <c r="F10" s="8" t="s">
        <v>169</v>
      </c>
      <c r="H10" s="80"/>
      <c r="I10" s="80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74"/>
      <c r="X10" s="74"/>
      <c r="Y10" s="74"/>
      <c r="Z10" s="74"/>
      <c r="AA10" s="74"/>
      <c r="AB10" s="74"/>
    </row>
    <row r="11" spans="2:28" s="1" customFormat="1" ht="18" customHeight="1" x14ac:dyDescent="0.35">
      <c r="B11" s="45"/>
      <c r="C11" s="45"/>
      <c r="D11" s="2"/>
      <c r="E11" s="3"/>
      <c r="F11" s="9" t="s">
        <v>49</v>
      </c>
      <c r="H11" s="80"/>
      <c r="I11" s="80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74"/>
      <c r="X11" s="74"/>
      <c r="Y11" s="74"/>
      <c r="Z11" s="74"/>
      <c r="AA11" s="74"/>
      <c r="AB11" s="74"/>
    </row>
    <row r="12" spans="2:28" s="1" customFormat="1" ht="18" customHeight="1" x14ac:dyDescent="0.35">
      <c r="B12" s="45"/>
      <c r="C12" s="45"/>
      <c r="D12" s="2"/>
      <c r="E12" s="3"/>
      <c r="F12" s="9" t="s">
        <v>0</v>
      </c>
      <c r="H12" s="80"/>
      <c r="I12" s="80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74"/>
      <c r="X12" s="74"/>
      <c r="Y12" s="74"/>
      <c r="Z12" s="74"/>
      <c r="AA12" s="74"/>
      <c r="AB12" s="74"/>
    </row>
    <row r="13" spans="2:28" s="1" customFormat="1" ht="18" customHeight="1" x14ac:dyDescent="0.35">
      <c r="B13" s="45"/>
      <c r="C13" s="45"/>
      <c r="D13" s="2"/>
      <c r="E13" s="3"/>
      <c r="F13" s="9" t="s">
        <v>177</v>
      </c>
      <c r="H13" s="80"/>
      <c r="I13" s="80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74"/>
      <c r="X13" s="74"/>
      <c r="Y13" s="74"/>
      <c r="Z13" s="74"/>
      <c r="AA13" s="74"/>
      <c r="AB13" s="74"/>
    </row>
    <row r="14" spans="2:28" s="1" customFormat="1" ht="18" customHeight="1" x14ac:dyDescent="0.35">
      <c r="B14" s="45"/>
      <c r="C14" s="45"/>
      <c r="D14" s="4"/>
      <c r="E14" s="7"/>
      <c r="F14" s="10" t="s">
        <v>163</v>
      </c>
      <c r="H14" s="80"/>
      <c r="I14" s="80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74"/>
      <c r="X14" s="74"/>
      <c r="Y14" s="74"/>
      <c r="Z14" s="74"/>
      <c r="AA14" s="74"/>
      <c r="AB14" s="74"/>
    </row>
    <row r="15" spans="2:28" s="1" customFormat="1" ht="18" customHeight="1" x14ac:dyDescent="0.35">
      <c r="B15" s="45"/>
      <c r="C15" s="45"/>
      <c r="D15" s="4"/>
      <c r="E15" s="7"/>
      <c r="F15" s="10" t="s">
        <v>164</v>
      </c>
      <c r="H15" s="80"/>
      <c r="I15" s="80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74"/>
      <c r="X15" s="74"/>
      <c r="Y15" s="74"/>
      <c r="Z15" s="74"/>
      <c r="AA15" s="74"/>
      <c r="AB15" s="74"/>
    </row>
    <row r="16" spans="2:28" s="1" customFormat="1" ht="18" customHeight="1" x14ac:dyDescent="0.35">
      <c r="B16" s="45"/>
      <c r="C16" s="45"/>
      <c r="D16" s="4"/>
      <c r="E16" s="7"/>
      <c r="F16" s="10" t="s">
        <v>154</v>
      </c>
      <c r="H16" s="80"/>
      <c r="I16" s="80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74"/>
      <c r="X16" s="74"/>
      <c r="Y16" s="74"/>
      <c r="Z16" s="74"/>
      <c r="AA16" s="74"/>
      <c r="AB16" s="74"/>
    </row>
    <row r="17" spans="2:28" s="1" customFormat="1" ht="12.75" customHeight="1" x14ac:dyDescent="0.35">
      <c r="B17" s="45"/>
      <c r="C17" s="45"/>
      <c r="D17" s="2"/>
      <c r="E17" s="97"/>
      <c r="F17" s="97"/>
      <c r="H17" s="80"/>
      <c r="I17" s="80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74"/>
      <c r="X17" s="74"/>
      <c r="Y17" s="74"/>
      <c r="Z17" s="74"/>
      <c r="AA17" s="74"/>
      <c r="AB17" s="74"/>
    </row>
    <row r="18" spans="2:28" s="1" customFormat="1" x14ac:dyDescent="0.35">
      <c r="B18" s="99" t="s">
        <v>186</v>
      </c>
      <c r="C18" s="100"/>
      <c r="D18" s="100"/>
      <c r="E18" s="100"/>
      <c r="F18" s="100"/>
      <c r="H18" s="80"/>
      <c r="I18" s="80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74"/>
      <c r="X18" s="74"/>
      <c r="Y18" s="74"/>
      <c r="Z18" s="74"/>
      <c r="AA18" s="74"/>
      <c r="AB18" s="74"/>
    </row>
    <row r="19" spans="2:28" s="1" customFormat="1" ht="24.75" customHeight="1" x14ac:dyDescent="0.35">
      <c r="B19" s="101" t="s">
        <v>143</v>
      </c>
      <c r="C19" s="102"/>
      <c r="D19" s="102"/>
      <c r="E19" s="102"/>
      <c r="F19" s="102"/>
      <c r="H19" s="80"/>
      <c r="I19" s="80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74"/>
      <c r="X19" s="74"/>
      <c r="Y19" s="74"/>
      <c r="Z19" s="74"/>
      <c r="AA19" s="74"/>
      <c r="AB19" s="74"/>
    </row>
    <row r="20" spans="2:28" s="1" customFormat="1" ht="43.5" customHeight="1" x14ac:dyDescent="0.35">
      <c r="B20" s="103" t="s">
        <v>155</v>
      </c>
      <c r="C20" s="104"/>
      <c r="D20" s="104"/>
      <c r="E20" s="104"/>
      <c r="F20" s="104"/>
      <c r="H20" s="80"/>
      <c r="I20" s="80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74"/>
      <c r="X20" s="74"/>
      <c r="Y20" s="74"/>
      <c r="Z20" s="74"/>
      <c r="AA20" s="74"/>
      <c r="AB20" s="74"/>
    </row>
    <row r="21" spans="2:28" s="65" customFormat="1" ht="23.25" customHeight="1" x14ac:dyDescent="0.35">
      <c r="B21" s="98" t="s">
        <v>1</v>
      </c>
      <c r="C21" s="98" t="s">
        <v>2</v>
      </c>
      <c r="D21" s="11" t="s">
        <v>165</v>
      </c>
      <c r="E21" s="11" t="s">
        <v>165</v>
      </c>
      <c r="F21" s="11" t="s">
        <v>166</v>
      </c>
      <c r="H21" s="82"/>
      <c r="I21" s="82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5"/>
      <c r="X21" s="75"/>
      <c r="Y21" s="75"/>
      <c r="Z21" s="75"/>
      <c r="AA21" s="75"/>
      <c r="AB21" s="75"/>
    </row>
    <row r="22" spans="2:28" s="1" customFormat="1" ht="25.5" customHeight="1" x14ac:dyDescent="0.35">
      <c r="B22" s="98"/>
      <c r="C22" s="98"/>
      <c r="D22" s="11" t="s">
        <v>156</v>
      </c>
      <c r="E22" s="11" t="s">
        <v>48</v>
      </c>
      <c r="F22" s="11" t="s">
        <v>157</v>
      </c>
      <c r="H22" s="80"/>
      <c r="I22" s="80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74"/>
      <c r="X22" s="74"/>
      <c r="Y22" s="74"/>
      <c r="Z22" s="74"/>
      <c r="AA22" s="74"/>
      <c r="AB22" s="74"/>
    </row>
    <row r="23" spans="2:28" s="1" customFormat="1" ht="28.5" customHeight="1" x14ac:dyDescent="0.35">
      <c r="B23" s="25" t="s">
        <v>3</v>
      </c>
      <c r="C23" s="25" t="s">
        <v>4</v>
      </c>
      <c r="D23" s="12">
        <f>SUM(D24+D31+D37+D47+D53+D58+D65)</f>
        <v>181170.63600000003</v>
      </c>
      <c r="E23" s="12">
        <f>SUM(E24+E31+E37+E47+E53+E58+E65)</f>
        <v>152996.00799999997</v>
      </c>
      <c r="F23" s="12">
        <f>SUM(F24+F31+F37+F47+F53+F58+F65)</f>
        <v>147451.288</v>
      </c>
      <c r="H23" s="80"/>
      <c r="I23" s="80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74"/>
      <c r="X23" s="74"/>
      <c r="Y23" s="74"/>
      <c r="Z23" s="74"/>
      <c r="AA23" s="74"/>
      <c r="AB23" s="74"/>
    </row>
    <row r="24" spans="2:28" s="1" customFormat="1" ht="24" customHeight="1" x14ac:dyDescent="0.35">
      <c r="B24" s="25" t="s">
        <v>5</v>
      </c>
      <c r="C24" s="25" t="s">
        <v>6</v>
      </c>
      <c r="D24" s="12">
        <f>SUM(D25)</f>
        <v>136063.12800000003</v>
      </c>
      <c r="E24" s="12">
        <f>SUM(E25)</f>
        <v>122614.098</v>
      </c>
      <c r="F24" s="12">
        <f>SUM(F25)</f>
        <v>116029.516</v>
      </c>
      <c r="H24" s="80"/>
      <c r="I24" s="80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74"/>
      <c r="X24" s="74"/>
      <c r="Y24" s="74"/>
      <c r="Z24" s="74"/>
      <c r="AA24" s="74"/>
      <c r="AB24" s="74"/>
    </row>
    <row r="25" spans="2:28" s="1" customFormat="1" ht="26.25" customHeight="1" x14ac:dyDescent="0.35">
      <c r="B25" s="24" t="s">
        <v>7</v>
      </c>
      <c r="C25" s="24" t="s">
        <v>8</v>
      </c>
      <c r="D25" s="13">
        <f>SUM(D26:D30)</f>
        <v>136063.12800000003</v>
      </c>
      <c r="E25" s="13">
        <f>SUM(E26:E30)</f>
        <v>122614.098</v>
      </c>
      <c r="F25" s="13">
        <f>SUM(F26:F30)</f>
        <v>116029.516</v>
      </c>
      <c r="H25" s="80"/>
      <c r="I25" s="80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74"/>
      <c r="X25" s="74"/>
      <c r="Y25" s="74"/>
      <c r="Z25" s="74"/>
      <c r="AA25" s="74"/>
      <c r="AB25" s="74"/>
    </row>
    <row r="26" spans="2:28" s="1" customFormat="1" ht="72" customHeight="1" x14ac:dyDescent="0.35">
      <c r="B26" s="90" t="s">
        <v>9</v>
      </c>
      <c r="C26" s="14" t="s">
        <v>10</v>
      </c>
      <c r="D26" s="15">
        <v>134294.46900000001</v>
      </c>
      <c r="E26" s="15">
        <v>120864.811</v>
      </c>
      <c r="F26" s="15">
        <v>114378.66800000001</v>
      </c>
      <c r="H26" s="80"/>
      <c r="I26" s="80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74"/>
      <c r="X26" s="74"/>
      <c r="Y26" s="74"/>
      <c r="Z26" s="74"/>
      <c r="AA26" s="74"/>
      <c r="AB26" s="74"/>
    </row>
    <row r="27" spans="2:28" s="1" customFormat="1" ht="101.25" customHeight="1" x14ac:dyDescent="0.35">
      <c r="B27" s="90" t="s">
        <v>11</v>
      </c>
      <c r="C27" s="14" t="s">
        <v>12</v>
      </c>
      <c r="D27" s="15">
        <v>508.53500000000003</v>
      </c>
      <c r="E27" s="15">
        <v>494.09500000000003</v>
      </c>
      <c r="F27" s="15">
        <v>456.95299999999997</v>
      </c>
      <c r="H27" s="80"/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74"/>
      <c r="X27" s="74"/>
      <c r="Y27" s="74"/>
      <c r="Z27" s="74"/>
      <c r="AA27" s="74"/>
      <c r="AB27" s="74"/>
    </row>
    <row r="28" spans="2:28" s="1" customFormat="1" ht="49.5" customHeight="1" x14ac:dyDescent="0.35">
      <c r="B28" s="90" t="s">
        <v>13</v>
      </c>
      <c r="C28" s="14" t="s">
        <v>14</v>
      </c>
      <c r="D28" s="15">
        <v>1141.3969999999999</v>
      </c>
      <c r="E28" s="15">
        <v>1133.1990000000001</v>
      </c>
      <c r="F28" s="15">
        <v>1068.31</v>
      </c>
      <c r="H28" s="80"/>
      <c r="I28" s="80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74"/>
      <c r="X28" s="74"/>
      <c r="Y28" s="74"/>
      <c r="Z28" s="74"/>
      <c r="AA28" s="74"/>
      <c r="AB28" s="74"/>
    </row>
    <row r="29" spans="2:28" s="1" customFormat="1" ht="89.25" customHeight="1" x14ac:dyDescent="0.35">
      <c r="B29" s="90" t="s">
        <v>15</v>
      </c>
      <c r="C29" s="14" t="s">
        <v>16</v>
      </c>
      <c r="D29" s="15">
        <v>44.6</v>
      </c>
      <c r="E29" s="15">
        <v>44.6</v>
      </c>
      <c r="F29" s="15">
        <v>44.6</v>
      </c>
      <c r="H29" s="80"/>
      <c r="I29" s="8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74"/>
      <c r="X29" s="74"/>
      <c r="Y29" s="74"/>
      <c r="Z29" s="74"/>
      <c r="AA29" s="74"/>
      <c r="AB29" s="74"/>
    </row>
    <row r="30" spans="2:28" s="1" customFormat="1" ht="45.75" customHeight="1" x14ac:dyDescent="0.35">
      <c r="B30" s="90" t="s">
        <v>158</v>
      </c>
      <c r="C30" s="16" t="s">
        <v>160</v>
      </c>
      <c r="D30" s="15">
        <v>74.126999999999995</v>
      </c>
      <c r="E30" s="15">
        <v>77.393000000000001</v>
      </c>
      <c r="F30" s="15">
        <v>80.984999999999999</v>
      </c>
      <c r="H30" s="80"/>
      <c r="I30" s="8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74"/>
      <c r="X30" s="74"/>
      <c r="Y30" s="74"/>
      <c r="Z30" s="74"/>
      <c r="AA30" s="74"/>
      <c r="AB30" s="74"/>
    </row>
    <row r="31" spans="2:28" s="1" customFormat="1" ht="39" customHeight="1" x14ac:dyDescent="0.35">
      <c r="B31" s="54" t="s">
        <v>17</v>
      </c>
      <c r="C31" s="25" t="s">
        <v>18</v>
      </c>
      <c r="D31" s="12">
        <f>SUM(D32)</f>
        <v>18004.297999999999</v>
      </c>
      <c r="E31" s="12">
        <f>SUM(E32)</f>
        <v>19095.599999999999</v>
      </c>
      <c r="F31" s="12">
        <f>SUM(F32)</f>
        <v>19984.142</v>
      </c>
      <c r="H31" s="80"/>
      <c r="I31" s="80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74"/>
      <c r="X31" s="74"/>
      <c r="Y31" s="74"/>
      <c r="Z31" s="74"/>
      <c r="AA31" s="74"/>
      <c r="AB31" s="74"/>
    </row>
    <row r="32" spans="2:28" s="1" customFormat="1" ht="38.25" customHeight="1" x14ac:dyDescent="0.35">
      <c r="B32" s="55" t="s">
        <v>19</v>
      </c>
      <c r="C32" s="24" t="s">
        <v>20</v>
      </c>
      <c r="D32" s="13">
        <f>SUM(D33:D36)</f>
        <v>18004.297999999999</v>
      </c>
      <c r="E32" s="13">
        <f>SUM(E33:E36)</f>
        <v>19095.599999999999</v>
      </c>
      <c r="F32" s="13">
        <f>SUM(F33:F36)</f>
        <v>19984.142</v>
      </c>
      <c r="H32" s="80"/>
      <c r="I32" s="80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74"/>
      <c r="X32" s="74"/>
      <c r="Y32" s="74"/>
      <c r="Z32" s="74"/>
      <c r="AA32" s="74"/>
      <c r="AB32" s="74"/>
    </row>
    <row r="33" spans="2:28" s="1" customFormat="1" ht="103.5" customHeight="1" x14ac:dyDescent="0.35">
      <c r="B33" s="90" t="s">
        <v>21</v>
      </c>
      <c r="C33" s="14" t="s">
        <v>22</v>
      </c>
      <c r="D33" s="15">
        <v>8140.2979999999998</v>
      </c>
      <c r="E33" s="15">
        <v>8543.3279999999995</v>
      </c>
      <c r="F33" s="15">
        <v>8798.7639999999992</v>
      </c>
      <c r="H33" s="80"/>
      <c r="I33" s="8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74"/>
      <c r="X33" s="74"/>
      <c r="Y33" s="74"/>
      <c r="Z33" s="74"/>
      <c r="AA33" s="74"/>
      <c r="AB33" s="74"/>
    </row>
    <row r="34" spans="2:28" s="1" customFormat="1" ht="118.5" customHeight="1" x14ac:dyDescent="0.35">
      <c r="B34" s="90" t="s">
        <v>23</v>
      </c>
      <c r="C34" s="14" t="s">
        <v>24</v>
      </c>
      <c r="D34" s="15">
        <v>45.058</v>
      </c>
      <c r="E34" s="15">
        <v>47.853999999999999</v>
      </c>
      <c r="F34" s="15">
        <v>50.84</v>
      </c>
      <c r="H34" s="80"/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74"/>
      <c r="X34" s="74"/>
      <c r="Y34" s="74"/>
      <c r="Z34" s="74"/>
      <c r="AA34" s="74"/>
      <c r="AB34" s="74"/>
    </row>
    <row r="35" spans="2:28" s="1" customFormat="1" ht="115.5" customHeight="1" x14ac:dyDescent="0.35">
      <c r="B35" s="90" t="s">
        <v>25</v>
      </c>
      <c r="C35" s="14" t="s">
        <v>26</v>
      </c>
      <c r="D35" s="15">
        <v>10839.692999999999</v>
      </c>
      <c r="E35" s="15">
        <v>11563.066000000001</v>
      </c>
      <c r="F35" s="15">
        <v>12263.716</v>
      </c>
      <c r="H35" s="80"/>
      <c r="I35" s="8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74"/>
      <c r="X35" s="74"/>
      <c r="Y35" s="74"/>
      <c r="Z35" s="74"/>
      <c r="AA35" s="74"/>
      <c r="AB35" s="74"/>
    </row>
    <row r="36" spans="2:28" s="1" customFormat="1" ht="115.5" customHeight="1" x14ac:dyDescent="0.35">
      <c r="B36" s="90" t="s">
        <v>27</v>
      </c>
      <c r="C36" s="14" t="s">
        <v>28</v>
      </c>
      <c r="D36" s="15">
        <v>-1020.751</v>
      </c>
      <c r="E36" s="15">
        <v>-1058.6479999999999</v>
      </c>
      <c r="F36" s="15">
        <v>-1129.1780000000001</v>
      </c>
      <c r="H36" s="80"/>
      <c r="I36" s="80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74"/>
      <c r="X36" s="74"/>
      <c r="Y36" s="74"/>
      <c r="Z36" s="74"/>
      <c r="AA36" s="74"/>
      <c r="AB36" s="74"/>
    </row>
    <row r="37" spans="2:28" s="1" customFormat="1" x14ac:dyDescent="0.35">
      <c r="B37" s="17" t="s">
        <v>29</v>
      </c>
      <c r="C37" s="18" t="s">
        <v>30</v>
      </c>
      <c r="D37" s="12">
        <f>SUM(D41+D43+D45+D38)</f>
        <v>2683.0600000000004</v>
      </c>
      <c r="E37" s="12">
        <f>SUM(E41+E43+E45+E38)</f>
        <v>2872.86</v>
      </c>
      <c r="F37" s="12">
        <f>SUM(F41+F43+F45+F38)</f>
        <v>3002.5299999999997</v>
      </c>
      <c r="H37" s="80"/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74"/>
      <c r="X37" s="74"/>
      <c r="Y37" s="74"/>
      <c r="Z37" s="74"/>
      <c r="AA37" s="74"/>
      <c r="AB37" s="74"/>
    </row>
    <row r="38" spans="2:28" s="1" customFormat="1" ht="40.5" customHeight="1" x14ac:dyDescent="0.35">
      <c r="B38" s="19" t="s">
        <v>151</v>
      </c>
      <c r="C38" s="20" t="s">
        <v>150</v>
      </c>
      <c r="D38" s="21">
        <f>SUM(D39:D40)</f>
        <v>511.26</v>
      </c>
      <c r="E38" s="21">
        <f>SUM(E39:E40)</f>
        <v>544.86</v>
      </c>
      <c r="F38" s="21">
        <f>SUM(F39:F40)</f>
        <v>579.92999999999995</v>
      </c>
      <c r="G38" s="66"/>
      <c r="H38" s="80"/>
      <c r="I38" s="80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74"/>
      <c r="X38" s="74"/>
      <c r="Y38" s="74"/>
      <c r="Z38" s="74"/>
      <c r="AA38" s="74"/>
      <c r="AB38" s="74"/>
    </row>
    <row r="39" spans="2:28" s="67" customFormat="1" ht="36" customHeight="1" x14ac:dyDescent="0.3">
      <c r="B39" s="56" t="s">
        <v>152</v>
      </c>
      <c r="C39" s="22" t="s">
        <v>153</v>
      </c>
      <c r="D39" s="23">
        <v>271.56</v>
      </c>
      <c r="E39" s="15">
        <v>287.61</v>
      </c>
      <c r="F39" s="15">
        <v>304.58999999999997</v>
      </c>
      <c r="H39" s="80"/>
      <c r="I39" s="80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76"/>
      <c r="X39" s="76"/>
      <c r="Y39" s="76"/>
      <c r="Z39" s="76"/>
      <c r="AA39" s="76"/>
      <c r="AB39" s="76"/>
    </row>
    <row r="40" spans="2:28" s="1" customFormat="1" ht="60" customHeight="1" x14ac:dyDescent="0.35">
      <c r="B40" s="56" t="s">
        <v>149</v>
      </c>
      <c r="C40" s="22" t="s">
        <v>148</v>
      </c>
      <c r="D40" s="23">
        <v>239.7</v>
      </c>
      <c r="E40" s="15">
        <v>257.25</v>
      </c>
      <c r="F40" s="15">
        <v>275.33999999999997</v>
      </c>
      <c r="H40" s="80"/>
      <c r="I40" s="80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74"/>
      <c r="X40" s="74"/>
      <c r="Y40" s="74"/>
      <c r="Z40" s="74"/>
      <c r="AA40" s="74"/>
      <c r="AB40" s="74"/>
    </row>
    <row r="41" spans="2:28" s="1" customFormat="1" ht="35.25" customHeight="1" x14ac:dyDescent="0.35">
      <c r="B41" s="55" t="s">
        <v>50</v>
      </c>
      <c r="C41" s="24" t="s">
        <v>51</v>
      </c>
      <c r="D41" s="21">
        <f>D42</f>
        <v>15</v>
      </c>
      <c r="E41" s="21">
        <f>E42</f>
        <v>15</v>
      </c>
      <c r="F41" s="21">
        <f>F42</f>
        <v>15</v>
      </c>
      <c r="H41" s="80"/>
      <c r="I41" s="80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74"/>
      <c r="X41" s="74"/>
      <c r="Y41" s="74"/>
      <c r="Z41" s="74"/>
      <c r="AA41" s="74"/>
      <c r="AB41" s="74"/>
    </row>
    <row r="42" spans="2:28" s="1" customFormat="1" ht="36" customHeight="1" x14ac:dyDescent="0.35">
      <c r="B42" s="90" t="s">
        <v>52</v>
      </c>
      <c r="C42" s="14" t="s">
        <v>51</v>
      </c>
      <c r="D42" s="23">
        <v>15</v>
      </c>
      <c r="E42" s="15">
        <v>15</v>
      </c>
      <c r="F42" s="15">
        <v>15</v>
      </c>
      <c r="H42" s="80"/>
      <c r="I42" s="80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74"/>
      <c r="X42" s="74"/>
      <c r="Y42" s="74"/>
      <c r="Z42" s="74"/>
      <c r="AA42" s="74"/>
      <c r="AB42" s="74"/>
    </row>
    <row r="43" spans="2:28" s="1" customFormat="1" ht="23.25" customHeight="1" x14ac:dyDescent="0.35">
      <c r="B43" s="57" t="s">
        <v>31</v>
      </c>
      <c r="C43" s="46" t="s">
        <v>32</v>
      </c>
      <c r="D43" s="13">
        <f>D44</f>
        <v>653.79999999999995</v>
      </c>
      <c r="E43" s="13">
        <f>E44</f>
        <v>693</v>
      </c>
      <c r="F43" s="13">
        <f>F44</f>
        <v>705.6</v>
      </c>
      <c r="H43" s="80"/>
      <c r="I43" s="80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74"/>
      <c r="X43" s="74"/>
      <c r="Y43" s="74"/>
      <c r="Z43" s="74"/>
      <c r="AA43" s="74"/>
      <c r="AB43" s="74"/>
    </row>
    <row r="44" spans="2:28" s="1" customFormat="1" ht="26.25" customHeight="1" x14ac:dyDescent="0.35">
      <c r="B44" s="56" t="s">
        <v>33</v>
      </c>
      <c r="C44" s="22" t="s">
        <v>32</v>
      </c>
      <c r="D44" s="15">
        <v>653.79999999999995</v>
      </c>
      <c r="E44" s="15">
        <v>693</v>
      </c>
      <c r="F44" s="15">
        <v>705.6</v>
      </c>
      <c r="H44" s="80"/>
      <c r="I44" s="80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74"/>
      <c r="X44" s="74"/>
      <c r="Y44" s="74"/>
      <c r="Z44" s="74"/>
      <c r="AA44" s="74"/>
      <c r="AB44" s="74"/>
    </row>
    <row r="45" spans="2:28" s="1" customFormat="1" ht="36.75" customHeight="1" x14ac:dyDescent="0.35">
      <c r="B45" s="55" t="s">
        <v>53</v>
      </c>
      <c r="C45" s="24" t="s">
        <v>54</v>
      </c>
      <c r="D45" s="21">
        <f>D46</f>
        <v>1503</v>
      </c>
      <c r="E45" s="21">
        <f>E46</f>
        <v>1620</v>
      </c>
      <c r="F45" s="21">
        <f>F46</f>
        <v>1702</v>
      </c>
      <c r="H45" s="80"/>
      <c r="I45" s="80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74"/>
      <c r="X45" s="74"/>
      <c r="Y45" s="74"/>
      <c r="Z45" s="74"/>
      <c r="AA45" s="74"/>
      <c r="AB45" s="74"/>
    </row>
    <row r="46" spans="2:28" s="1" customFormat="1" ht="34.5" customHeight="1" x14ac:dyDescent="0.35">
      <c r="B46" s="90" t="s">
        <v>159</v>
      </c>
      <c r="C46" s="14" t="s">
        <v>55</v>
      </c>
      <c r="D46" s="23">
        <v>1503</v>
      </c>
      <c r="E46" s="15">
        <v>1620</v>
      </c>
      <c r="F46" s="15">
        <v>1702</v>
      </c>
      <c r="H46" s="80"/>
      <c r="I46" s="80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74"/>
      <c r="X46" s="74"/>
      <c r="Y46" s="74"/>
      <c r="Z46" s="74"/>
      <c r="AA46" s="74"/>
      <c r="AB46" s="74"/>
    </row>
    <row r="47" spans="2:28" s="1" customFormat="1" ht="39.75" customHeight="1" x14ac:dyDescent="0.35">
      <c r="B47" s="58" t="s">
        <v>34</v>
      </c>
      <c r="C47" s="25" t="s">
        <v>35</v>
      </c>
      <c r="D47" s="12">
        <f>SUM(D48+D51)</f>
        <v>6616.4000000000005</v>
      </c>
      <c r="E47" s="12">
        <f>SUM(E48+E51)</f>
        <v>6597.25</v>
      </c>
      <c r="F47" s="12">
        <f>SUM(F48+F51)</f>
        <v>6585.7000000000007</v>
      </c>
      <c r="H47" s="80"/>
      <c r="I47" s="80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74"/>
      <c r="X47" s="74"/>
      <c r="Y47" s="74"/>
      <c r="Z47" s="74"/>
      <c r="AA47" s="74"/>
      <c r="AB47" s="74"/>
    </row>
    <row r="48" spans="2:28" s="1" customFormat="1" ht="78.75" customHeight="1" x14ac:dyDescent="0.35">
      <c r="B48" s="55" t="s">
        <v>167</v>
      </c>
      <c r="C48" s="24" t="s">
        <v>142</v>
      </c>
      <c r="D48" s="21">
        <f>SUM(D49:D50)</f>
        <v>6539.6</v>
      </c>
      <c r="E48" s="21">
        <f>SUM(E49:E50)</f>
        <v>6539.6</v>
      </c>
      <c r="F48" s="21">
        <f>SUM(F49:F50)</f>
        <v>6539.6</v>
      </c>
      <c r="H48" s="80"/>
      <c r="I48" s="80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74"/>
      <c r="X48" s="74"/>
      <c r="Y48" s="74"/>
      <c r="Z48" s="74"/>
      <c r="AA48" s="74"/>
      <c r="AB48" s="74"/>
    </row>
    <row r="49" spans="2:28" s="1" customFormat="1" ht="87.75" customHeight="1" x14ac:dyDescent="0.35">
      <c r="B49" s="90" t="s">
        <v>56</v>
      </c>
      <c r="C49" s="14" t="s">
        <v>57</v>
      </c>
      <c r="D49" s="23">
        <v>6516</v>
      </c>
      <c r="E49" s="15">
        <v>6516</v>
      </c>
      <c r="F49" s="15">
        <v>6516</v>
      </c>
      <c r="H49" s="80"/>
      <c r="I49" s="80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74"/>
      <c r="X49" s="74"/>
      <c r="Y49" s="74"/>
      <c r="Z49" s="74"/>
      <c r="AA49" s="74"/>
      <c r="AB49" s="74"/>
    </row>
    <row r="50" spans="2:28" s="1" customFormat="1" ht="35.25" customHeight="1" x14ac:dyDescent="0.35">
      <c r="B50" s="90" t="s">
        <v>36</v>
      </c>
      <c r="C50" s="14" t="s">
        <v>37</v>
      </c>
      <c r="D50" s="15">
        <v>23.6</v>
      </c>
      <c r="E50" s="15">
        <v>23.6</v>
      </c>
      <c r="F50" s="15">
        <v>23.6</v>
      </c>
      <c r="H50" s="80"/>
      <c r="I50" s="80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74"/>
      <c r="X50" s="74"/>
      <c r="Y50" s="74"/>
      <c r="Z50" s="74"/>
      <c r="AA50" s="74"/>
      <c r="AB50" s="74"/>
    </row>
    <row r="51" spans="2:28" s="1" customFormat="1" ht="74.25" customHeight="1" x14ac:dyDescent="0.35">
      <c r="B51" s="55" t="s">
        <v>38</v>
      </c>
      <c r="C51" s="24" t="s">
        <v>39</v>
      </c>
      <c r="D51" s="13">
        <f>D52</f>
        <v>76.8</v>
      </c>
      <c r="E51" s="13">
        <f>E52</f>
        <v>57.65</v>
      </c>
      <c r="F51" s="13">
        <f>F52</f>
        <v>46.1</v>
      </c>
      <c r="H51" s="80"/>
      <c r="I51" s="80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74"/>
      <c r="X51" s="74"/>
      <c r="Y51" s="74"/>
      <c r="Z51" s="74"/>
      <c r="AA51" s="74"/>
      <c r="AB51" s="74"/>
    </row>
    <row r="52" spans="2:28" s="1" customFormat="1" ht="74.25" customHeight="1" x14ac:dyDescent="0.35">
      <c r="B52" s="56" t="s">
        <v>40</v>
      </c>
      <c r="C52" s="22" t="s">
        <v>168</v>
      </c>
      <c r="D52" s="15">
        <v>76.8</v>
      </c>
      <c r="E52" s="15">
        <v>57.65</v>
      </c>
      <c r="F52" s="15">
        <v>46.1</v>
      </c>
      <c r="H52" s="80"/>
      <c r="I52" s="80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74"/>
      <c r="X52" s="74"/>
      <c r="Y52" s="74"/>
      <c r="Z52" s="74"/>
      <c r="AA52" s="74"/>
      <c r="AB52" s="74"/>
    </row>
    <row r="53" spans="2:28" s="1" customFormat="1" ht="16.5" customHeight="1" x14ac:dyDescent="0.35">
      <c r="B53" s="54" t="s">
        <v>58</v>
      </c>
      <c r="C53" s="25" t="s">
        <v>67</v>
      </c>
      <c r="D53" s="26">
        <f>SUM(D54)</f>
        <v>770.10000000000014</v>
      </c>
      <c r="E53" s="26">
        <f>SUM(E54)</f>
        <v>800.9</v>
      </c>
      <c r="F53" s="26">
        <f>SUM(F54)</f>
        <v>832.9</v>
      </c>
      <c r="H53" s="80"/>
      <c r="I53" s="80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74"/>
      <c r="X53" s="74"/>
      <c r="Y53" s="74"/>
      <c r="Z53" s="74"/>
      <c r="AA53" s="74"/>
      <c r="AB53" s="74"/>
    </row>
    <row r="54" spans="2:28" s="1" customFormat="1" ht="23.25" customHeight="1" x14ac:dyDescent="0.35">
      <c r="B54" s="55" t="s">
        <v>59</v>
      </c>
      <c r="C54" s="24" t="s">
        <v>60</v>
      </c>
      <c r="D54" s="21">
        <f>SUM(D55:D57)</f>
        <v>770.10000000000014</v>
      </c>
      <c r="E54" s="21">
        <f>SUM(E55:E57)</f>
        <v>800.9</v>
      </c>
      <c r="F54" s="21">
        <f>SUM(F55:F57)</f>
        <v>832.9</v>
      </c>
      <c r="H54" s="80"/>
      <c r="I54" s="80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74"/>
      <c r="X54" s="74"/>
      <c r="Y54" s="74"/>
      <c r="Z54" s="74"/>
      <c r="AA54" s="74"/>
      <c r="AB54" s="74"/>
    </row>
    <row r="55" spans="2:28" s="1" customFormat="1" ht="37.5" customHeight="1" x14ac:dyDescent="0.35">
      <c r="B55" s="90" t="s">
        <v>61</v>
      </c>
      <c r="C55" s="14" t="s">
        <v>62</v>
      </c>
      <c r="D55" s="23">
        <v>530.1</v>
      </c>
      <c r="E55" s="15">
        <v>551.29999999999995</v>
      </c>
      <c r="F55" s="15">
        <v>573.29999999999995</v>
      </c>
      <c r="H55" s="80"/>
      <c r="I55" s="80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74"/>
      <c r="X55" s="74"/>
      <c r="Y55" s="74"/>
      <c r="Z55" s="74"/>
      <c r="AA55" s="74"/>
      <c r="AB55" s="74"/>
    </row>
    <row r="56" spans="2:28" s="1" customFormat="1" ht="19.5" customHeight="1" x14ac:dyDescent="0.35">
      <c r="B56" s="90" t="s">
        <v>63</v>
      </c>
      <c r="C56" s="14" t="s">
        <v>64</v>
      </c>
      <c r="D56" s="23">
        <v>85.2</v>
      </c>
      <c r="E56" s="15">
        <v>88.6</v>
      </c>
      <c r="F56" s="15">
        <v>92.1</v>
      </c>
      <c r="H56" s="80"/>
      <c r="I56" s="80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74"/>
      <c r="X56" s="74"/>
      <c r="Y56" s="74"/>
      <c r="Z56" s="74"/>
      <c r="AA56" s="74"/>
      <c r="AB56" s="74"/>
    </row>
    <row r="57" spans="2:28" s="1" customFormat="1" ht="24.75" customHeight="1" x14ac:dyDescent="0.35">
      <c r="B57" s="90" t="s">
        <v>65</v>
      </c>
      <c r="C57" s="27" t="s">
        <v>66</v>
      </c>
      <c r="D57" s="15">
        <v>154.80000000000001</v>
      </c>
      <c r="E57" s="15">
        <v>161</v>
      </c>
      <c r="F57" s="15">
        <v>167.5</v>
      </c>
      <c r="H57" s="80"/>
      <c r="I57" s="80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74"/>
      <c r="X57" s="74"/>
      <c r="Y57" s="74"/>
      <c r="Z57" s="74"/>
      <c r="AA57" s="74"/>
      <c r="AB57" s="74"/>
    </row>
    <row r="58" spans="2:28" s="1" customFormat="1" ht="25.5" customHeight="1" x14ac:dyDescent="0.35">
      <c r="B58" s="54" t="s">
        <v>68</v>
      </c>
      <c r="C58" s="25" t="s">
        <v>73</v>
      </c>
      <c r="D58" s="12">
        <f>D59+D61</f>
        <v>16017.35</v>
      </c>
      <c r="E58" s="12">
        <f>SUM(E61)</f>
        <v>0</v>
      </c>
      <c r="F58" s="12">
        <f>SUM(F61)</f>
        <v>0</v>
      </c>
      <c r="H58" s="80"/>
      <c r="I58" s="80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74"/>
      <c r="X58" s="74"/>
      <c r="Y58" s="74"/>
      <c r="Z58" s="74"/>
      <c r="AA58" s="74"/>
      <c r="AB58" s="74"/>
    </row>
    <row r="59" spans="2:28" s="1" customFormat="1" ht="33" customHeight="1" x14ac:dyDescent="0.35">
      <c r="B59" s="55" t="s">
        <v>195</v>
      </c>
      <c r="C59" s="71" t="s">
        <v>194</v>
      </c>
      <c r="D59" s="13">
        <f>D60</f>
        <v>389.1</v>
      </c>
      <c r="E59" s="13">
        <f t="shared" ref="E59:F59" si="0">E60</f>
        <v>0</v>
      </c>
      <c r="F59" s="13">
        <f t="shared" si="0"/>
        <v>0</v>
      </c>
      <c r="H59" s="80"/>
      <c r="I59" s="80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74"/>
      <c r="X59" s="74"/>
      <c r="Y59" s="74"/>
      <c r="Z59" s="74"/>
      <c r="AA59" s="74"/>
      <c r="AB59" s="74"/>
    </row>
    <row r="60" spans="2:28" s="1" customFormat="1" ht="48.75" customHeight="1" x14ac:dyDescent="0.35">
      <c r="B60" s="90" t="s">
        <v>196</v>
      </c>
      <c r="C60" s="27" t="s">
        <v>197</v>
      </c>
      <c r="D60" s="15">
        <v>389.1</v>
      </c>
      <c r="E60" s="15">
        <v>0</v>
      </c>
      <c r="F60" s="15">
        <v>0</v>
      </c>
      <c r="H60" s="80"/>
      <c r="I60" s="80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74"/>
      <c r="X60" s="74"/>
      <c r="Y60" s="74"/>
      <c r="Z60" s="74"/>
      <c r="AA60" s="74"/>
      <c r="AB60" s="74"/>
    </row>
    <row r="61" spans="2:28" s="1" customFormat="1" ht="31.5" customHeight="1" x14ac:dyDescent="0.35">
      <c r="B61" s="55" t="s">
        <v>69</v>
      </c>
      <c r="C61" s="24" t="s">
        <v>70</v>
      </c>
      <c r="D61" s="13">
        <f>SUM(D62:D64)</f>
        <v>15628.25</v>
      </c>
      <c r="E61" s="13">
        <f>SUM(E62:E62)</f>
        <v>0</v>
      </c>
      <c r="F61" s="13">
        <f>SUM(F62:F62)</f>
        <v>0</v>
      </c>
      <c r="H61" s="80"/>
      <c r="I61" s="80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74"/>
      <c r="X61" s="74"/>
      <c r="Y61" s="74"/>
      <c r="Z61" s="74"/>
      <c r="AA61" s="74"/>
      <c r="AB61" s="74"/>
    </row>
    <row r="62" spans="2:28" s="1" customFormat="1" ht="58.5" customHeight="1" x14ac:dyDescent="0.35">
      <c r="B62" s="90" t="s">
        <v>71</v>
      </c>
      <c r="C62" s="14" t="s">
        <v>72</v>
      </c>
      <c r="D62" s="15">
        <v>14157.763999999999</v>
      </c>
      <c r="E62" s="15">
        <v>0</v>
      </c>
      <c r="F62" s="15">
        <v>0</v>
      </c>
      <c r="H62" s="80"/>
      <c r="I62" s="80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74"/>
      <c r="X62" s="74"/>
      <c r="Y62" s="74"/>
      <c r="Z62" s="74"/>
      <c r="AA62" s="74"/>
      <c r="AB62" s="74"/>
    </row>
    <row r="63" spans="2:28" s="1" customFormat="1" ht="45.75" customHeight="1" x14ac:dyDescent="0.35">
      <c r="B63" s="56" t="s">
        <v>190</v>
      </c>
      <c r="C63" s="72" t="s">
        <v>192</v>
      </c>
      <c r="D63" s="15">
        <v>539.1</v>
      </c>
      <c r="E63" s="15">
        <v>0</v>
      </c>
      <c r="F63" s="15">
        <v>0</v>
      </c>
      <c r="H63" s="80"/>
      <c r="I63" s="80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74"/>
      <c r="X63" s="74"/>
      <c r="Y63" s="74"/>
      <c r="Z63" s="74"/>
      <c r="AA63" s="74"/>
      <c r="AB63" s="74"/>
    </row>
    <row r="64" spans="2:28" s="1" customFormat="1" ht="70.5" customHeight="1" x14ac:dyDescent="0.35">
      <c r="B64" s="56" t="s">
        <v>191</v>
      </c>
      <c r="C64" s="72" t="s">
        <v>193</v>
      </c>
      <c r="D64" s="15">
        <v>931.38599999999997</v>
      </c>
      <c r="E64" s="15">
        <v>0</v>
      </c>
      <c r="F64" s="15">
        <v>0</v>
      </c>
      <c r="H64" s="80"/>
      <c r="I64" s="80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74"/>
      <c r="X64" s="74"/>
      <c r="Y64" s="74"/>
      <c r="Z64" s="74"/>
      <c r="AA64" s="74"/>
      <c r="AB64" s="74"/>
    </row>
    <row r="65" spans="2:28" s="1" customFormat="1" ht="26.25" customHeight="1" x14ac:dyDescent="0.35">
      <c r="B65" s="17" t="s">
        <v>41</v>
      </c>
      <c r="C65" s="18" t="s">
        <v>42</v>
      </c>
      <c r="D65" s="12">
        <f>SUM(D66+D70+D72)</f>
        <v>1016.3</v>
      </c>
      <c r="E65" s="12">
        <f>SUM(E66+E70+E72)</f>
        <v>1015.3000000000001</v>
      </c>
      <c r="F65" s="12">
        <f>SUM(F66+F70+F72)</f>
        <v>1016.5</v>
      </c>
      <c r="H65" s="80"/>
      <c r="I65" s="80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74"/>
      <c r="X65" s="74"/>
      <c r="Y65" s="74"/>
      <c r="Z65" s="74"/>
      <c r="AA65" s="74"/>
      <c r="AB65" s="74"/>
    </row>
    <row r="66" spans="2:28" s="1" customFormat="1" ht="35.25" customHeight="1" x14ac:dyDescent="0.35">
      <c r="B66" s="59" t="s">
        <v>74</v>
      </c>
      <c r="C66" s="47" t="s">
        <v>43</v>
      </c>
      <c r="D66" s="21">
        <f>SUM(D67:D69)</f>
        <v>13.2</v>
      </c>
      <c r="E66" s="21">
        <f>SUM(E67:E69)</f>
        <v>9.8000000000000007</v>
      </c>
      <c r="F66" s="21">
        <f>SUM(F67:F69)</f>
        <v>11</v>
      </c>
      <c r="H66" s="80"/>
      <c r="I66" s="80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74"/>
      <c r="X66" s="74"/>
      <c r="Y66" s="74"/>
      <c r="Z66" s="74"/>
      <c r="AA66" s="74"/>
      <c r="AB66" s="74"/>
    </row>
    <row r="67" spans="2:28" s="1" customFormat="1" ht="69.75" customHeight="1" x14ac:dyDescent="0.35">
      <c r="B67" s="60" t="s">
        <v>75</v>
      </c>
      <c r="C67" s="48" t="s">
        <v>76</v>
      </c>
      <c r="D67" s="23">
        <v>1.2</v>
      </c>
      <c r="E67" s="15">
        <v>1.2</v>
      </c>
      <c r="F67" s="15">
        <v>1.5</v>
      </c>
      <c r="H67" s="80"/>
      <c r="I67" s="80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74"/>
      <c r="X67" s="74"/>
      <c r="Y67" s="74"/>
      <c r="Z67" s="74"/>
      <c r="AA67" s="74"/>
      <c r="AB67" s="74"/>
    </row>
    <row r="68" spans="2:28" s="1" customFormat="1" ht="84.75" customHeight="1" x14ac:dyDescent="0.35">
      <c r="B68" s="60" t="s">
        <v>162</v>
      </c>
      <c r="C68" s="49" t="s">
        <v>161</v>
      </c>
      <c r="D68" s="23">
        <v>10</v>
      </c>
      <c r="E68" s="15">
        <v>6.3</v>
      </c>
      <c r="F68" s="15">
        <v>7.5</v>
      </c>
      <c r="H68" s="80"/>
      <c r="I68" s="80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74"/>
      <c r="X68" s="74"/>
      <c r="Y68" s="74"/>
      <c r="Z68" s="74"/>
      <c r="AA68" s="74"/>
      <c r="AB68" s="74"/>
    </row>
    <row r="69" spans="2:28" s="1" customFormat="1" ht="87" customHeight="1" x14ac:dyDescent="0.35">
      <c r="B69" s="60" t="s">
        <v>77</v>
      </c>
      <c r="C69" s="48" t="s">
        <v>78</v>
      </c>
      <c r="D69" s="23">
        <v>2</v>
      </c>
      <c r="E69" s="15">
        <v>2.2999999999999998</v>
      </c>
      <c r="F69" s="15">
        <v>2</v>
      </c>
      <c r="H69" s="80"/>
      <c r="I69" s="80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74"/>
      <c r="X69" s="74"/>
      <c r="Y69" s="74"/>
      <c r="Z69" s="74"/>
      <c r="AA69" s="74"/>
      <c r="AB69" s="74"/>
    </row>
    <row r="70" spans="2:28" s="1" customFormat="1" ht="56.25" customHeight="1" x14ac:dyDescent="0.35">
      <c r="B70" s="59" t="s">
        <v>79</v>
      </c>
      <c r="C70" s="47" t="s">
        <v>80</v>
      </c>
      <c r="D70" s="21">
        <f>D71</f>
        <v>33.299999999999997</v>
      </c>
      <c r="E70" s="21">
        <f>E71</f>
        <v>33.299999999999997</v>
      </c>
      <c r="F70" s="21">
        <f>F71</f>
        <v>33.299999999999997</v>
      </c>
      <c r="H70" s="80"/>
      <c r="I70" s="80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74"/>
      <c r="X70" s="74"/>
      <c r="Y70" s="74"/>
      <c r="Z70" s="74"/>
      <c r="AA70" s="74"/>
      <c r="AB70" s="74"/>
    </row>
    <row r="71" spans="2:28" s="1" customFormat="1" ht="44.25" customHeight="1" x14ac:dyDescent="0.35">
      <c r="B71" s="90" t="s">
        <v>81</v>
      </c>
      <c r="C71" s="14" t="s">
        <v>82</v>
      </c>
      <c r="D71" s="23">
        <v>33.299999999999997</v>
      </c>
      <c r="E71" s="15">
        <v>33.299999999999997</v>
      </c>
      <c r="F71" s="15">
        <v>33.299999999999997</v>
      </c>
      <c r="H71" s="80"/>
      <c r="I71" s="80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74"/>
      <c r="X71" s="74"/>
      <c r="Y71" s="74"/>
      <c r="Z71" s="74"/>
      <c r="AA71" s="74"/>
      <c r="AB71" s="74"/>
    </row>
    <row r="72" spans="2:28" s="1" customFormat="1" ht="20.25" customHeight="1" x14ac:dyDescent="0.35">
      <c r="B72" s="55" t="s">
        <v>85</v>
      </c>
      <c r="C72" s="24" t="s">
        <v>83</v>
      </c>
      <c r="D72" s="13">
        <f>D73</f>
        <v>969.8</v>
      </c>
      <c r="E72" s="13">
        <f>E73</f>
        <v>972.2</v>
      </c>
      <c r="F72" s="13">
        <f>F73</f>
        <v>972.2</v>
      </c>
      <c r="H72" s="80"/>
      <c r="I72" s="80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74"/>
      <c r="X72" s="74"/>
      <c r="Y72" s="74"/>
      <c r="Z72" s="74"/>
      <c r="AA72" s="74"/>
      <c r="AB72" s="74"/>
    </row>
    <row r="73" spans="2:28" s="1" customFormat="1" ht="99.75" customHeight="1" x14ac:dyDescent="0.35">
      <c r="B73" s="90" t="s">
        <v>86</v>
      </c>
      <c r="C73" s="14" t="s">
        <v>84</v>
      </c>
      <c r="D73" s="15">
        <v>969.8</v>
      </c>
      <c r="E73" s="15">
        <v>972.2</v>
      </c>
      <c r="F73" s="15">
        <v>972.2</v>
      </c>
      <c r="H73" s="80"/>
      <c r="I73" s="80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74"/>
      <c r="X73" s="74"/>
      <c r="Y73" s="74"/>
      <c r="Z73" s="74"/>
      <c r="AA73" s="74"/>
      <c r="AB73" s="74"/>
    </row>
    <row r="74" spans="2:28" s="1" customFormat="1" x14ac:dyDescent="0.35">
      <c r="B74" s="54" t="s">
        <v>44</v>
      </c>
      <c r="C74" s="25" t="s">
        <v>45</v>
      </c>
      <c r="D74" s="12">
        <f>SUM(D78+D97+D110+D76)</f>
        <v>271830.61100000003</v>
      </c>
      <c r="E74" s="12">
        <f>SUM(E78+E97+E110)</f>
        <v>178825.4</v>
      </c>
      <c r="F74" s="12">
        <f>SUM(F78+F97+F110)</f>
        <v>168293.66</v>
      </c>
      <c r="H74" s="80"/>
      <c r="I74" s="80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74"/>
      <c r="X74" s="74"/>
      <c r="Y74" s="74"/>
      <c r="Z74" s="74"/>
      <c r="AA74" s="74"/>
      <c r="AB74" s="74"/>
    </row>
    <row r="75" spans="2:28" s="1" customFormat="1" ht="33.75" customHeight="1" x14ac:dyDescent="0.35">
      <c r="B75" s="17" t="s">
        <v>46</v>
      </c>
      <c r="C75" s="18" t="s">
        <v>47</v>
      </c>
      <c r="D75" s="28">
        <f>D76+D78+D97+D110</f>
        <v>271830.61100000003</v>
      </c>
      <c r="E75" s="28">
        <f>SUM(E78+E97+E110)</f>
        <v>178825.4</v>
      </c>
      <c r="F75" s="28">
        <f>SUM(F78+F97+F110)</f>
        <v>168293.66</v>
      </c>
      <c r="H75" s="80"/>
      <c r="I75" s="80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74"/>
      <c r="X75" s="74"/>
      <c r="Y75" s="74"/>
      <c r="Z75" s="74"/>
      <c r="AA75" s="74"/>
      <c r="AB75" s="74"/>
    </row>
    <row r="76" spans="2:28" s="1" customFormat="1" ht="23.25" customHeight="1" x14ac:dyDescent="0.35">
      <c r="B76" s="61" t="s">
        <v>144</v>
      </c>
      <c r="C76" s="50" t="s">
        <v>147</v>
      </c>
      <c r="D76" s="12">
        <f>D77</f>
        <v>7369</v>
      </c>
      <c r="E76" s="12">
        <f>E77</f>
        <v>0</v>
      </c>
      <c r="F76" s="12">
        <f>F77</f>
        <v>0</v>
      </c>
      <c r="H76" s="80"/>
      <c r="I76" s="80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74"/>
      <c r="X76" s="74"/>
      <c r="Y76" s="74"/>
      <c r="Z76" s="74"/>
      <c r="AA76" s="74"/>
      <c r="AB76" s="74"/>
    </row>
    <row r="77" spans="2:28" s="1" customFormat="1" ht="33" customHeight="1" x14ac:dyDescent="0.35">
      <c r="B77" s="93" t="s">
        <v>145</v>
      </c>
      <c r="C77" s="70" t="s">
        <v>146</v>
      </c>
      <c r="D77" s="69">
        <v>7369</v>
      </c>
      <c r="E77" s="15">
        <v>0</v>
      </c>
      <c r="F77" s="15">
        <v>0</v>
      </c>
      <c r="H77" s="80"/>
      <c r="I77" s="80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74"/>
      <c r="X77" s="74"/>
      <c r="Y77" s="74"/>
      <c r="Z77" s="74"/>
      <c r="AA77" s="74"/>
      <c r="AB77" s="74"/>
    </row>
    <row r="78" spans="2:28" s="1" customFormat="1" ht="33" customHeight="1" x14ac:dyDescent="0.35">
      <c r="B78" s="54" t="s">
        <v>87</v>
      </c>
      <c r="C78" s="25" t="s">
        <v>88</v>
      </c>
      <c r="D78" s="12">
        <f>D79+D85+D88</f>
        <v>101345.5</v>
      </c>
      <c r="E78" s="12">
        <f>SUM(E79+E84+E88)</f>
        <v>48358.9</v>
      </c>
      <c r="F78" s="12">
        <f>SUM(F79+F84+F88)</f>
        <v>38582.300000000003</v>
      </c>
      <c r="H78" s="80"/>
      <c r="I78" s="80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74"/>
      <c r="X78" s="74"/>
      <c r="Y78" s="74"/>
      <c r="Z78" s="74"/>
      <c r="AA78" s="74"/>
      <c r="AB78" s="74"/>
    </row>
    <row r="79" spans="2:28" s="1" customFormat="1" ht="88.5" customHeight="1" x14ac:dyDescent="0.35">
      <c r="B79" s="62" t="s">
        <v>89</v>
      </c>
      <c r="C79" s="29" t="s">
        <v>119</v>
      </c>
      <c r="D79" s="30">
        <f>SUM(D80:D84)</f>
        <v>53830.2</v>
      </c>
      <c r="E79" s="30">
        <f>SUM(E80:E83)</f>
        <v>15311.7</v>
      </c>
      <c r="F79" s="30">
        <f>SUM(F80:F83)</f>
        <v>15853.2</v>
      </c>
      <c r="H79" s="80"/>
      <c r="I79" s="80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74"/>
      <c r="X79" s="74"/>
      <c r="Y79" s="74"/>
      <c r="Z79" s="74"/>
      <c r="AA79" s="74"/>
      <c r="AB79" s="74"/>
    </row>
    <row r="80" spans="2:28" s="1" customFormat="1" ht="114" customHeight="1" x14ac:dyDescent="0.35">
      <c r="B80" s="90" t="s">
        <v>122</v>
      </c>
      <c r="C80" s="14" t="s">
        <v>120</v>
      </c>
      <c r="D80" s="15">
        <v>1428.2</v>
      </c>
      <c r="E80" s="15">
        <v>644.6</v>
      </c>
      <c r="F80" s="15">
        <v>658.1</v>
      </c>
      <c r="H80" s="80"/>
      <c r="I80" s="80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74"/>
      <c r="X80" s="74"/>
      <c r="Y80" s="74"/>
      <c r="Z80" s="74"/>
      <c r="AA80" s="74"/>
      <c r="AB80" s="74"/>
    </row>
    <row r="81" spans="2:28" s="1" customFormat="1" ht="114" customHeight="1" x14ac:dyDescent="0.35">
      <c r="B81" s="90" t="s">
        <v>184</v>
      </c>
      <c r="C81" s="14" t="s">
        <v>185</v>
      </c>
      <c r="D81" s="15">
        <v>19188.2</v>
      </c>
      <c r="E81" s="15">
        <v>0</v>
      </c>
      <c r="F81" s="15">
        <v>0</v>
      </c>
      <c r="H81" s="80"/>
      <c r="I81" s="80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74"/>
      <c r="X81" s="74"/>
      <c r="Y81" s="74"/>
      <c r="Z81" s="74"/>
      <c r="AA81" s="74"/>
      <c r="AB81" s="74"/>
    </row>
    <row r="82" spans="2:28" s="1" customFormat="1" ht="102" customHeight="1" x14ac:dyDescent="0.35">
      <c r="B82" s="90" t="s">
        <v>123</v>
      </c>
      <c r="C82" s="14" t="s">
        <v>121</v>
      </c>
      <c r="D82" s="15">
        <v>28170.400000000001</v>
      </c>
      <c r="E82" s="15">
        <v>13746.5</v>
      </c>
      <c r="F82" s="15">
        <v>14273.5</v>
      </c>
      <c r="H82" s="80"/>
      <c r="I82" s="80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74"/>
      <c r="X82" s="74"/>
      <c r="Y82" s="74"/>
      <c r="Z82" s="74"/>
      <c r="AA82" s="74"/>
      <c r="AB82" s="74"/>
    </row>
    <row r="83" spans="2:28" s="1" customFormat="1" ht="105" customHeight="1" x14ac:dyDescent="0.35">
      <c r="B83" s="90" t="s">
        <v>124</v>
      </c>
      <c r="C83" s="14" t="s">
        <v>125</v>
      </c>
      <c r="D83" s="15">
        <v>1681.2</v>
      </c>
      <c r="E83" s="15">
        <v>920.6</v>
      </c>
      <c r="F83" s="15">
        <v>921.6</v>
      </c>
      <c r="H83" s="80"/>
      <c r="I83" s="80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74"/>
      <c r="X83" s="74"/>
      <c r="Y83" s="74"/>
      <c r="Z83" s="74"/>
      <c r="AA83" s="74"/>
      <c r="AB83" s="74"/>
    </row>
    <row r="84" spans="2:28" s="1" customFormat="1" ht="61.5" customHeight="1" x14ac:dyDescent="0.35">
      <c r="B84" s="63" t="s">
        <v>102</v>
      </c>
      <c r="C84" s="14" t="s">
        <v>101</v>
      </c>
      <c r="D84" s="15">
        <v>3362.2</v>
      </c>
      <c r="E84" s="15">
        <v>3305</v>
      </c>
      <c r="F84" s="15">
        <v>3397.9</v>
      </c>
      <c r="H84" s="80"/>
      <c r="I84" s="80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74"/>
      <c r="X84" s="74"/>
      <c r="Y84" s="74"/>
      <c r="Z84" s="74"/>
      <c r="AA84" s="74"/>
      <c r="AB84" s="74"/>
    </row>
    <row r="85" spans="2:28" s="1" customFormat="1" ht="36" customHeight="1" x14ac:dyDescent="0.35">
      <c r="B85" s="43" t="s">
        <v>181</v>
      </c>
      <c r="C85" s="68" t="s">
        <v>180</v>
      </c>
      <c r="D85" s="44">
        <f>D86+D87</f>
        <v>23318.7</v>
      </c>
      <c r="E85" s="44">
        <f>E86</f>
        <v>0</v>
      </c>
      <c r="F85" s="44">
        <f>F86</f>
        <v>0</v>
      </c>
      <c r="H85" s="80"/>
      <c r="I85" s="80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74"/>
      <c r="X85" s="74"/>
      <c r="Y85" s="74"/>
      <c r="Z85" s="74"/>
      <c r="AA85" s="74"/>
      <c r="AB85" s="74"/>
    </row>
    <row r="86" spans="2:28" s="1" customFormat="1" ht="48" customHeight="1" x14ac:dyDescent="0.35">
      <c r="B86" s="63" t="s">
        <v>178</v>
      </c>
      <c r="C86" s="14" t="s">
        <v>179</v>
      </c>
      <c r="D86" s="15">
        <v>22918.7</v>
      </c>
      <c r="E86" s="15">
        <v>0</v>
      </c>
      <c r="F86" s="15">
        <v>0</v>
      </c>
      <c r="H86" s="80"/>
      <c r="I86" s="80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74"/>
      <c r="X86" s="74"/>
      <c r="Y86" s="74"/>
      <c r="Z86" s="74"/>
      <c r="AA86" s="74"/>
      <c r="AB86" s="74"/>
    </row>
    <row r="87" spans="2:28" s="45" customFormat="1" ht="31.5" customHeight="1" x14ac:dyDescent="0.35">
      <c r="B87" s="63" t="s">
        <v>182</v>
      </c>
      <c r="C87" s="16" t="s">
        <v>183</v>
      </c>
      <c r="D87" s="11">
        <v>400</v>
      </c>
      <c r="E87" s="11">
        <v>0</v>
      </c>
      <c r="F87" s="11">
        <v>0</v>
      </c>
      <c r="H87" s="85"/>
      <c r="I87" s="85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77"/>
      <c r="X87" s="77"/>
      <c r="Y87" s="77"/>
      <c r="Z87" s="77"/>
      <c r="AA87" s="77"/>
      <c r="AB87" s="77"/>
    </row>
    <row r="88" spans="2:28" s="1" customFormat="1" ht="24" customHeight="1" x14ac:dyDescent="0.35">
      <c r="B88" s="62" t="s">
        <v>105</v>
      </c>
      <c r="C88" s="31" t="s">
        <v>106</v>
      </c>
      <c r="D88" s="30">
        <f>SUM(D89:D96)</f>
        <v>24196.6</v>
      </c>
      <c r="E88" s="30">
        <f>SUM(E89:E95)</f>
        <v>29742.2</v>
      </c>
      <c r="F88" s="30">
        <f>SUM(F89:F95)</f>
        <v>19331.2</v>
      </c>
      <c r="H88" s="80"/>
      <c r="I88" s="80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74"/>
      <c r="X88" s="74"/>
      <c r="Y88" s="74"/>
      <c r="Z88" s="74"/>
      <c r="AA88" s="74"/>
      <c r="AB88" s="74"/>
    </row>
    <row r="89" spans="2:28" s="1" customFormat="1" ht="33.75" customHeight="1" x14ac:dyDescent="0.35">
      <c r="B89" s="90" t="s">
        <v>107</v>
      </c>
      <c r="C89" s="27" t="s">
        <v>118</v>
      </c>
      <c r="D89" s="15">
        <v>532.70000000000005</v>
      </c>
      <c r="E89" s="15">
        <v>532.70000000000005</v>
      </c>
      <c r="F89" s="15">
        <v>532.70000000000005</v>
      </c>
      <c r="H89" s="80"/>
      <c r="I89" s="80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74"/>
      <c r="X89" s="74"/>
      <c r="Y89" s="74"/>
      <c r="Z89" s="74"/>
      <c r="AA89" s="74"/>
      <c r="AB89" s="74"/>
    </row>
    <row r="90" spans="2:28" s="1" customFormat="1" ht="33" customHeight="1" x14ac:dyDescent="0.35">
      <c r="B90" s="90" t="s">
        <v>108</v>
      </c>
      <c r="C90" s="27" t="s">
        <v>117</v>
      </c>
      <c r="D90" s="15">
        <v>434.3</v>
      </c>
      <c r="E90" s="15">
        <v>434.3</v>
      </c>
      <c r="F90" s="15">
        <v>434.3</v>
      </c>
      <c r="H90" s="80"/>
      <c r="I90" s="80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74"/>
      <c r="X90" s="74"/>
      <c r="Y90" s="74"/>
      <c r="Z90" s="74"/>
      <c r="AA90" s="74"/>
      <c r="AB90" s="74"/>
    </row>
    <row r="91" spans="2:28" s="1" customFormat="1" ht="80.25" customHeight="1" x14ac:dyDescent="0.35">
      <c r="B91" s="90" t="s">
        <v>109</v>
      </c>
      <c r="C91" s="27" t="s">
        <v>116</v>
      </c>
      <c r="D91" s="15">
        <v>2092.8000000000002</v>
      </c>
      <c r="E91" s="15">
        <v>2092.8000000000002</v>
      </c>
      <c r="F91" s="15">
        <v>2092.8000000000002</v>
      </c>
      <c r="H91" s="80"/>
      <c r="I91" s="80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74"/>
      <c r="X91" s="74"/>
      <c r="Y91" s="74"/>
      <c r="Z91" s="74"/>
      <c r="AA91" s="74"/>
      <c r="AB91" s="74"/>
    </row>
    <row r="92" spans="2:28" s="1" customFormat="1" ht="42.75" customHeight="1" x14ac:dyDescent="0.35">
      <c r="B92" s="90" t="s">
        <v>198</v>
      </c>
      <c r="C92" s="27" t="s">
        <v>199</v>
      </c>
      <c r="D92" s="15">
        <v>0</v>
      </c>
      <c r="E92" s="15">
        <v>10411</v>
      </c>
      <c r="F92" s="15">
        <v>0</v>
      </c>
      <c r="H92" s="80"/>
      <c r="I92" s="80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74"/>
      <c r="X92" s="74"/>
      <c r="Y92" s="74"/>
      <c r="Z92" s="74"/>
      <c r="AA92" s="74"/>
      <c r="AB92" s="74"/>
    </row>
    <row r="93" spans="2:28" s="1" customFormat="1" ht="47.25" customHeight="1" x14ac:dyDescent="0.35">
      <c r="B93" s="90" t="s">
        <v>110</v>
      </c>
      <c r="C93" s="27" t="s">
        <v>115</v>
      </c>
      <c r="D93" s="15">
        <v>68.2</v>
      </c>
      <c r="E93" s="15">
        <v>68.2</v>
      </c>
      <c r="F93" s="15">
        <v>68.2</v>
      </c>
      <c r="G93" s="65"/>
      <c r="H93" s="80"/>
      <c r="I93" s="80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74"/>
      <c r="X93" s="74"/>
      <c r="Y93" s="74"/>
      <c r="Z93" s="74"/>
      <c r="AA93" s="74"/>
      <c r="AB93" s="74"/>
    </row>
    <row r="94" spans="2:28" s="1" customFormat="1" ht="50.25" customHeight="1" x14ac:dyDescent="0.35">
      <c r="B94" s="90" t="s">
        <v>111</v>
      </c>
      <c r="C94" s="27" t="s">
        <v>113</v>
      </c>
      <c r="D94" s="15">
        <v>1836.4</v>
      </c>
      <c r="E94" s="15">
        <v>1311.6</v>
      </c>
      <c r="F94" s="15">
        <v>1311.6</v>
      </c>
      <c r="G94" s="96"/>
      <c r="H94" s="80"/>
      <c r="I94" s="80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74"/>
      <c r="X94" s="74"/>
      <c r="Y94" s="74"/>
      <c r="Z94" s="74"/>
      <c r="AA94" s="74"/>
      <c r="AB94" s="74"/>
    </row>
    <row r="95" spans="2:28" s="1" customFormat="1" ht="39.75" customHeight="1" x14ac:dyDescent="0.35">
      <c r="B95" s="90" t="s">
        <v>112</v>
      </c>
      <c r="C95" s="27" t="s">
        <v>114</v>
      </c>
      <c r="D95" s="15">
        <v>18350.099999999999</v>
      </c>
      <c r="E95" s="15">
        <v>14891.6</v>
      </c>
      <c r="F95" s="15">
        <v>14891.6</v>
      </c>
      <c r="G95" s="96"/>
      <c r="H95" s="80"/>
      <c r="I95" s="80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74"/>
      <c r="X95" s="74"/>
      <c r="Y95" s="74"/>
      <c r="Z95" s="74"/>
      <c r="AA95" s="74"/>
      <c r="AB95" s="74"/>
    </row>
    <row r="96" spans="2:28" s="1" customFormat="1" ht="55.5" customHeight="1" x14ac:dyDescent="0.35">
      <c r="B96" s="90" t="s">
        <v>201</v>
      </c>
      <c r="C96" s="27" t="s">
        <v>202</v>
      </c>
      <c r="D96" s="15">
        <v>882.1</v>
      </c>
      <c r="E96" s="15">
        <v>0</v>
      </c>
      <c r="F96" s="15">
        <v>0</v>
      </c>
      <c r="G96" s="88"/>
      <c r="H96" s="80"/>
      <c r="I96" s="80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74"/>
      <c r="X96" s="74"/>
      <c r="Y96" s="74"/>
      <c r="Z96" s="74"/>
      <c r="AA96" s="74"/>
      <c r="AB96" s="74"/>
    </row>
    <row r="97" spans="2:28" s="1" customFormat="1" ht="40.5" customHeight="1" x14ac:dyDescent="0.35">
      <c r="B97" s="54" t="s">
        <v>90</v>
      </c>
      <c r="C97" s="25" t="s">
        <v>91</v>
      </c>
      <c r="D97" s="12">
        <f>SUM(D98+D99+D100+D101+D103)</f>
        <v>129070.5</v>
      </c>
      <c r="E97" s="12">
        <f>SUM(E98+E99+E100+E101+E103)</f>
        <v>130466.49999999999</v>
      </c>
      <c r="F97" s="12">
        <f>SUM(F98+F99+F100+F101+F103)</f>
        <v>129711.36</v>
      </c>
      <c r="H97" s="80"/>
      <c r="I97" s="80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74"/>
      <c r="X97" s="74"/>
      <c r="Y97" s="74"/>
      <c r="Z97" s="74"/>
      <c r="AA97" s="74"/>
      <c r="AB97" s="74"/>
    </row>
    <row r="98" spans="2:28" s="1" customFormat="1" ht="29.25" customHeight="1" x14ac:dyDescent="0.35">
      <c r="B98" s="90" t="s">
        <v>170</v>
      </c>
      <c r="C98" s="14" t="s">
        <v>92</v>
      </c>
      <c r="D98" s="15">
        <v>434.8</v>
      </c>
      <c r="E98" s="15">
        <v>411.5</v>
      </c>
      <c r="F98" s="15">
        <v>411.5</v>
      </c>
      <c r="H98" s="80"/>
      <c r="I98" s="80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74"/>
      <c r="X98" s="74"/>
      <c r="Y98" s="74"/>
      <c r="Z98" s="74"/>
      <c r="AA98" s="74"/>
      <c r="AB98" s="74"/>
    </row>
    <row r="99" spans="2:28" s="1" customFormat="1" ht="72" customHeight="1" x14ac:dyDescent="0.35">
      <c r="B99" s="90" t="s">
        <v>171</v>
      </c>
      <c r="C99" s="14" t="s">
        <v>93</v>
      </c>
      <c r="D99" s="15">
        <v>1220.5999999999999</v>
      </c>
      <c r="E99" s="15">
        <v>1220.5999999999999</v>
      </c>
      <c r="F99" s="15">
        <v>1220.5999999999999</v>
      </c>
      <c r="H99" s="80"/>
      <c r="I99" s="80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74"/>
      <c r="X99" s="74"/>
      <c r="Y99" s="74"/>
      <c r="Z99" s="74"/>
      <c r="AA99" s="74"/>
      <c r="AB99" s="74"/>
    </row>
    <row r="100" spans="2:28" s="1" customFormat="1" ht="56.25" customHeight="1" x14ac:dyDescent="0.35">
      <c r="B100" s="90" t="s">
        <v>94</v>
      </c>
      <c r="C100" s="14" t="s">
        <v>95</v>
      </c>
      <c r="D100" s="15">
        <v>1964.7</v>
      </c>
      <c r="E100" s="15">
        <v>3574.9</v>
      </c>
      <c r="F100" s="15">
        <v>2383.3000000000002</v>
      </c>
      <c r="H100" s="80"/>
      <c r="I100" s="80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74"/>
      <c r="X100" s="74"/>
      <c r="Y100" s="74"/>
      <c r="Z100" s="74"/>
      <c r="AA100" s="74"/>
      <c r="AB100" s="74"/>
    </row>
    <row r="101" spans="2:28" s="1" customFormat="1" ht="63" customHeight="1" x14ac:dyDescent="0.35">
      <c r="B101" s="63" t="s">
        <v>104</v>
      </c>
      <c r="C101" s="27" t="s">
        <v>103</v>
      </c>
      <c r="D101" s="15">
        <v>7421.4</v>
      </c>
      <c r="E101" s="15">
        <v>7421.4</v>
      </c>
      <c r="F101" s="15">
        <v>7421.4</v>
      </c>
      <c r="H101" s="80"/>
      <c r="I101" s="80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74"/>
      <c r="X101" s="74"/>
      <c r="Y101" s="74"/>
      <c r="Z101" s="74"/>
      <c r="AA101" s="74"/>
      <c r="AB101" s="74"/>
    </row>
    <row r="102" spans="2:28" s="1" customFormat="1" ht="66.75" hidden="1" customHeight="1" x14ac:dyDescent="0.35">
      <c r="B102" s="90"/>
      <c r="C102" s="22"/>
      <c r="D102" s="32"/>
      <c r="E102" s="32"/>
      <c r="F102" s="32"/>
      <c r="H102" s="80"/>
      <c r="I102" s="80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74"/>
      <c r="X102" s="74"/>
      <c r="Y102" s="74"/>
      <c r="Z102" s="74"/>
      <c r="AA102" s="74"/>
      <c r="AB102" s="74"/>
    </row>
    <row r="103" spans="2:28" s="1" customFormat="1" ht="23.25" customHeight="1" x14ac:dyDescent="0.35">
      <c r="B103" s="62" t="s">
        <v>96</v>
      </c>
      <c r="C103" s="29" t="s">
        <v>97</v>
      </c>
      <c r="D103" s="33">
        <f>SUM(D104:D109)</f>
        <v>118029</v>
      </c>
      <c r="E103" s="33">
        <f>SUM(E104:E109)</f>
        <v>117838.09999999999</v>
      </c>
      <c r="F103" s="33">
        <f>SUM(F104:F109)</f>
        <v>118274.56</v>
      </c>
      <c r="H103" s="80"/>
      <c r="I103" s="80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74"/>
      <c r="X103" s="74"/>
      <c r="Y103" s="74"/>
      <c r="Z103" s="74"/>
      <c r="AA103" s="74"/>
      <c r="AB103" s="74"/>
    </row>
    <row r="104" spans="2:28" s="1" customFormat="1" ht="60" customHeight="1" x14ac:dyDescent="0.35">
      <c r="B104" s="90" t="s">
        <v>137</v>
      </c>
      <c r="C104" s="34" t="s">
        <v>126</v>
      </c>
      <c r="D104" s="35">
        <v>350</v>
      </c>
      <c r="E104" s="35">
        <v>353</v>
      </c>
      <c r="F104" s="35">
        <v>356</v>
      </c>
      <c r="H104" s="80"/>
      <c r="I104" s="80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74"/>
      <c r="X104" s="74"/>
      <c r="Y104" s="74"/>
      <c r="Z104" s="74"/>
      <c r="AA104" s="74"/>
      <c r="AB104" s="74"/>
    </row>
    <row r="105" spans="2:28" s="1" customFormat="1" ht="84.75" customHeight="1" x14ac:dyDescent="0.35">
      <c r="B105" s="90" t="s">
        <v>136</v>
      </c>
      <c r="C105" s="34" t="s">
        <v>127</v>
      </c>
      <c r="D105" s="35">
        <v>89889.2</v>
      </c>
      <c r="E105" s="35">
        <v>89889.2</v>
      </c>
      <c r="F105" s="35">
        <v>89889.2</v>
      </c>
      <c r="H105" s="80"/>
      <c r="I105" s="80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74"/>
      <c r="X105" s="74"/>
      <c r="Y105" s="74"/>
      <c r="Z105" s="74"/>
      <c r="AA105" s="74"/>
      <c r="AB105" s="74"/>
    </row>
    <row r="106" spans="2:28" s="1" customFormat="1" ht="53.25" customHeight="1" x14ac:dyDescent="0.35">
      <c r="B106" s="90" t="s">
        <v>135</v>
      </c>
      <c r="C106" s="34" t="s">
        <v>128</v>
      </c>
      <c r="D106" s="35">
        <v>10406.1</v>
      </c>
      <c r="E106" s="35">
        <v>10822.4</v>
      </c>
      <c r="F106" s="35">
        <v>11255.2</v>
      </c>
      <c r="H106" s="80"/>
      <c r="I106" s="80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74"/>
      <c r="X106" s="74"/>
      <c r="Y106" s="74"/>
      <c r="Z106" s="74"/>
      <c r="AA106" s="74"/>
      <c r="AB106" s="74"/>
    </row>
    <row r="107" spans="2:28" s="1" customFormat="1" ht="69.75" customHeight="1" x14ac:dyDescent="0.35">
      <c r="B107" s="90" t="s">
        <v>134</v>
      </c>
      <c r="C107" s="34" t="s">
        <v>129</v>
      </c>
      <c r="D107" s="35">
        <v>72.3</v>
      </c>
      <c r="E107" s="35">
        <v>73</v>
      </c>
      <c r="F107" s="35">
        <v>73.66</v>
      </c>
      <c r="H107" s="80"/>
      <c r="I107" s="80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74"/>
      <c r="X107" s="74"/>
      <c r="Y107" s="74"/>
      <c r="Z107" s="74"/>
      <c r="AA107" s="74"/>
      <c r="AB107" s="74"/>
    </row>
    <row r="108" spans="2:28" s="1" customFormat="1" ht="57.75" customHeight="1" x14ac:dyDescent="0.35">
      <c r="B108" s="90" t="s">
        <v>133</v>
      </c>
      <c r="C108" s="34" t="s">
        <v>130</v>
      </c>
      <c r="D108" s="35">
        <v>14737.4</v>
      </c>
      <c r="E108" s="35">
        <v>14126.5</v>
      </c>
      <c r="F108" s="35">
        <v>14126.5</v>
      </c>
      <c r="H108" s="80"/>
      <c r="I108" s="80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74"/>
      <c r="X108" s="74"/>
      <c r="Y108" s="74"/>
      <c r="Z108" s="74"/>
      <c r="AA108" s="74"/>
      <c r="AB108" s="74"/>
    </row>
    <row r="109" spans="2:28" s="1" customFormat="1" ht="63" customHeight="1" x14ac:dyDescent="0.35">
      <c r="B109" s="90" t="s">
        <v>132</v>
      </c>
      <c r="C109" s="34" t="s">
        <v>131</v>
      </c>
      <c r="D109" s="35">
        <v>2574</v>
      </c>
      <c r="E109" s="35">
        <v>2574</v>
      </c>
      <c r="F109" s="35">
        <v>2574</v>
      </c>
      <c r="H109" s="80"/>
      <c r="I109" s="80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74"/>
      <c r="X109" s="74"/>
      <c r="Y109" s="74"/>
      <c r="Z109" s="74"/>
      <c r="AA109" s="74"/>
      <c r="AB109" s="74"/>
    </row>
    <row r="110" spans="2:28" s="1" customFormat="1" x14ac:dyDescent="0.35">
      <c r="B110" s="50" t="s">
        <v>98</v>
      </c>
      <c r="C110" s="51" t="s">
        <v>99</v>
      </c>
      <c r="D110" s="36">
        <f>SUM(D111)</f>
        <v>34045.611000000004</v>
      </c>
      <c r="E110" s="36">
        <f>SUM(E111)</f>
        <v>0</v>
      </c>
      <c r="F110" s="36">
        <f>SUM(F111)</f>
        <v>0</v>
      </c>
      <c r="H110" s="80"/>
      <c r="I110" s="80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74"/>
      <c r="X110" s="74"/>
      <c r="Y110" s="74"/>
      <c r="Z110" s="74"/>
      <c r="AA110" s="74"/>
      <c r="AB110" s="74"/>
    </row>
    <row r="111" spans="2:28" s="1" customFormat="1" ht="30" customHeight="1" x14ac:dyDescent="0.35">
      <c r="B111" s="64" t="s">
        <v>100</v>
      </c>
      <c r="C111" s="24" t="s">
        <v>138</v>
      </c>
      <c r="D111" s="37">
        <f>D112+D113+D114</f>
        <v>34045.611000000004</v>
      </c>
      <c r="E111" s="37">
        <f>E114+E113+E112</f>
        <v>0</v>
      </c>
      <c r="F111" s="37">
        <f>F114+F113+F112</f>
        <v>0</v>
      </c>
      <c r="H111" s="80"/>
      <c r="I111" s="80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74"/>
      <c r="X111" s="74"/>
      <c r="Y111" s="74"/>
      <c r="Z111" s="74"/>
      <c r="AA111" s="74"/>
      <c r="AB111" s="74"/>
    </row>
    <row r="112" spans="2:28" s="1" customFormat="1" ht="53.25" customHeight="1" x14ac:dyDescent="0.35">
      <c r="B112" s="27" t="s">
        <v>139</v>
      </c>
      <c r="C112" s="14" t="s">
        <v>140</v>
      </c>
      <c r="D112" s="35">
        <v>32610.611000000001</v>
      </c>
      <c r="E112" s="35">
        <v>0</v>
      </c>
      <c r="F112" s="35">
        <v>0</v>
      </c>
      <c r="G112" s="87"/>
      <c r="H112" s="84"/>
      <c r="I112" s="84"/>
      <c r="J112" s="84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74"/>
      <c r="X112" s="74"/>
      <c r="Y112" s="74"/>
      <c r="Z112" s="74"/>
      <c r="AA112" s="74"/>
      <c r="AB112" s="74"/>
    </row>
    <row r="113" spans="2:28" s="1" customFormat="1" ht="59.25" customHeight="1" x14ac:dyDescent="0.35">
      <c r="B113" s="27" t="s">
        <v>187</v>
      </c>
      <c r="C113" s="92" t="s">
        <v>188</v>
      </c>
      <c r="D113" s="35">
        <v>435</v>
      </c>
      <c r="E113" s="35">
        <v>0</v>
      </c>
      <c r="F113" s="35">
        <v>0</v>
      </c>
      <c r="H113" s="80"/>
      <c r="I113" s="80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74"/>
      <c r="X113" s="74"/>
      <c r="Y113" s="74"/>
      <c r="Z113" s="74"/>
      <c r="AA113" s="74"/>
      <c r="AB113" s="74"/>
    </row>
    <row r="114" spans="2:28" s="1" customFormat="1" ht="38.25" customHeight="1" x14ac:dyDescent="0.35">
      <c r="B114" s="27" t="s">
        <v>200</v>
      </c>
      <c r="C114" s="89" t="s">
        <v>189</v>
      </c>
      <c r="D114" s="35">
        <v>1000</v>
      </c>
      <c r="E114" s="35">
        <v>0</v>
      </c>
      <c r="F114" s="35">
        <v>0</v>
      </c>
      <c r="H114" s="80"/>
      <c r="I114" s="80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74"/>
      <c r="X114" s="74"/>
      <c r="Y114" s="74"/>
      <c r="Z114" s="74"/>
      <c r="AA114" s="74"/>
      <c r="AB114" s="74"/>
    </row>
    <row r="115" spans="2:28" s="1" customFormat="1" x14ac:dyDescent="0.35">
      <c r="B115" s="61" t="s">
        <v>141</v>
      </c>
      <c r="C115" s="52"/>
      <c r="D115" s="38">
        <f>SUM(D23+D74)</f>
        <v>453001.24700000009</v>
      </c>
      <c r="E115" s="38">
        <f>SUM(E23+E74)</f>
        <v>331821.40799999994</v>
      </c>
      <c r="F115" s="38">
        <f>SUM(F23+F74)</f>
        <v>315744.94799999997</v>
      </c>
      <c r="H115" s="80"/>
      <c r="I115" s="80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74"/>
      <c r="X115" s="74"/>
      <c r="Y115" s="74"/>
      <c r="Z115" s="74"/>
      <c r="AA115" s="74"/>
      <c r="AB115" s="74"/>
    </row>
    <row r="116" spans="2:28" s="1" customFormat="1" x14ac:dyDescent="0.35">
      <c r="B116" s="53"/>
      <c r="C116" s="53"/>
      <c r="D116" s="5"/>
      <c r="E116" s="5"/>
      <c r="F116" s="5"/>
      <c r="H116" s="80"/>
      <c r="I116" s="80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74"/>
      <c r="X116" s="74"/>
      <c r="Y116" s="74"/>
      <c r="Z116" s="74"/>
      <c r="AA116" s="74"/>
      <c r="AB116" s="74"/>
    </row>
    <row r="117" spans="2:28" s="1" customFormat="1" x14ac:dyDescent="0.35">
      <c r="B117" s="53"/>
      <c r="C117" s="53"/>
      <c r="D117" s="5"/>
      <c r="E117" s="5"/>
      <c r="F117" s="5"/>
      <c r="H117" s="80"/>
      <c r="I117" s="80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74"/>
      <c r="X117" s="74"/>
      <c r="Y117" s="74"/>
      <c r="Z117" s="74"/>
      <c r="AA117" s="74"/>
      <c r="AB117" s="74"/>
    </row>
    <row r="118" spans="2:28" s="1" customFormat="1" x14ac:dyDescent="0.35">
      <c r="B118" s="53"/>
      <c r="C118" s="53"/>
      <c r="D118" s="91"/>
      <c r="E118" s="5"/>
      <c r="F118" s="5"/>
      <c r="H118" s="80"/>
      <c r="I118" s="80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74"/>
      <c r="X118" s="74"/>
      <c r="Y118" s="74"/>
      <c r="Z118" s="74"/>
      <c r="AA118" s="74"/>
      <c r="AB118" s="74"/>
    </row>
    <row r="119" spans="2:28" s="1" customFormat="1" x14ac:dyDescent="0.35">
      <c r="B119" s="53"/>
      <c r="C119" s="53"/>
      <c r="D119" s="91"/>
      <c r="E119" s="5"/>
      <c r="F119" s="5"/>
      <c r="H119" s="80"/>
      <c r="I119" s="80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74"/>
      <c r="X119" s="74"/>
      <c r="Y119" s="74"/>
      <c r="Z119" s="74"/>
      <c r="AA119" s="74"/>
      <c r="AB119" s="74"/>
    </row>
    <row r="120" spans="2:28" s="1" customFormat="1" x14ac:dyDescent="0.35">
      <c r="B120" s="53"/>
      <c r="C120" s="53"/>
      <c r="D120" s="91"/>
      <c r="E120" s="5"/>
      <c r="F120" s="5"/>
      <c r="H120" s="80"/>
      <c r="I120" s="80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74"/>
      <c r="X120" s="74"/>
      <c r="Y120" s="74"/>
      <c r="Z120" s="74"/>
      <c r="AA120" s="74"/>
      <c r="AB120" s="74"/>
    </row>
    <row r="121" spans="2:28" s="1" customFormat="1" x14ac:dyDescent="0.35">
      <c r="B121" s="53"/>
      <c r="C121" s="53"/>
      <c r="D121" s="91"/>
      <c r="E121" s="5"/>
      <c r="F121" s="5"/>
      <c r="H121" s="80"/>
      <c r="I121" s="80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74"/>
      <c r="X121" s="74"/>
      <c r="Y121" s="74"/>
      <c r="Z121" s="74"/>
      <c r="AA121" s="74"/>
      <c r="AB121" s="74"/>
    </row>
    <row r="122" spans="2:28" s="1" customFormat="1" x14ac:dyDescent="0.35">
      <c r="B122" s="53"/>
      <c r="C122" s="53"/>
      <c r="D122" s="91"/>
      <c r="E122" s="5"/>
      <c r="F122" s="5"/>
      <c r="H122" s="80"/>
      <c r="I122" s="80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74"/>
      <c r="X122" s="74"/>
      <c r="Y122" s="74"/>
      <c r="Z122" s="74"/>
      <c r="AA122" s="74"/>
      <c r="AB122" s="74"/>
    </row>
    <row r="123" spans="2:28" s="1" customFormat="1" x14ac:dyDescent="0.35">
      <c r="B123" s="53"/>
      <c r="C123" s="53"/>
      <c r="D123" s="91"/>
      <c r="E123" s="5"/>
      <c r="F123" s="5"/>
      <c r="H123" s="80"/>
      <c r="I123" s="80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74"/>
      <c r="X123" s="74"/>
      <c r="Y123" s="74"/>
      <c r="Z123" s="74"/>
      <c r="AA123" s="74"/>
      <c r="AB123" s="74"/>
    </row>
    <row r="124" spans="2:28" s="1" customFormat="1" x14ac:dyDescent="0.35">
      <c r="B124" s="53"/>
      <c r="C124" s="53"/>
      <c r="D124" s="5"/>
      <c r="E124" s="5"/>
      <c r="F124" s="5"/>
      <c r="H124" s="80"/>
      <c r="I124" s="80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74"/>
      <c r="X124" s="74"/>
      <c r="Y124" s="74"/>
      <c r="Z124" s="74"/>
      <c r="AA124" s="74"/>
      <c r="AB124" s="74"/>
    </row>
    <row r="125" spans="2:28" s="1" customFormat="1" x14ac:dyDescent="0.35">
      <c r="B125" s="53"/>
      <c r="C125" s="53"/>
      <c r="D125" s="5"/>
      <c r="E125" s="5"/>
      <c r="F125" s="5"/>
      <c r="H125" s="80"/>
      <c r="I125" s="80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74"/>
      <c r="X125" s="74"/>
      <c r="Y125" s="74"/>
      <c r="Z125" s="74"/>
      <c r="AA125" s="74"/>
      <c r="AB125" s="74"/>
    </row>
    <row r="126" spans="2:28" s="1" customFormat="1" x14ac:dyDescent="0.35">
      <c r="B126" s="53"/>
      <c r="C126" s="53"/>
      <c r="D126" s="5"/>
      <c r="E126" s="5"/>
      <c r="F126" s="5"/>
      <c r="H126" s="80"/>
      <c r="I126" s="80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74"/>
      <c r="X126" s="74"/>
      <c r="Y126" s="74"/>
      <c r="Z126" s="74"/>
      <c r="AA126" s="74"/>
      <c r="AB126" s="74"/>
    </row>
    <row r="127" spans="2:28" s="1" customFormat="1" x14ac:dyDescent="0.35">
      <c r="B127" s="53"/>
      <c r="C127" s="53"/>
      <c r="D127" s="5"/>
      <c r="E127" s="5"/>
      <c r="F127" s="5"/>
      <c r="H127" s="80"/>
      <c r="I127" s="80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74"/>
      <c r="X127" s="74"/>
      <c r="Y127" s="74"/>
      <c r="Z127" s="74"/>
      <c r="AA127" s="74"/>
      <c r="AB127" s="74"/>
    </row>
    <row r="128" spans="2:28" s="1" customFormat="1" x14ac:dyDescent="0.35">
      <c r="B128" s="53"/>
      <c r="C128" s="53"/>
      <c r="D128" s="5"/>
      <c r="E128" s="5"/>
      <c r="F128" s="5"/>
      <c r="H128" s="80"/>
      <c r="I128" s="80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74"/>
      <c r="X128" s="74"/>
      <c r="Y128" s="74"/>
      <c r="Z128" s="74"/>
      <c r="AA128" s="74"/>
      <c r="AB128" s="74"/>
    </row>
    <row r="129" spans="2:28" s="1" customFormat="1" x14ac:dyDescent="0.35">
      <c r="B129" s="53"/>
      <c r="C129" s="53"/>
      <c r="D129" s="5"/>
      <c r="E129" s="5"/>
      <c r="F129" s="5"/>
      <c r="H129" s="80"/>
      <c r="I129" s="80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74"/>
      <c r="X129" s="74"/>
      <c r="Y129" s="74"/>
      <c r="Z129" s="74"/>
      <c r="AA129" s="74"/>
      <c r="AB129" s="74"/>
    </row>
    <row r="130" spans="2:28" s="1" customFormat="1" x14ac:dyDescent="0.35">
      <c r="B130" s="53"/>
      <c r="C130" s="53"/>
      <c r="D130" s="5"/>
      <c r="E130" s="5"/>
      <c r="F130" s="5"/>
      <c r="H130" s="80"/>
      <c r="I130" s="80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74"/>
      <c r="X130" s="74"/>
      <c r="Y130" s="74"/>
      <c r="Z130" s="74"/>
      <c r="AA130" s="74"/>
      <c r="AB130" s="74"/>
    </row>
    <row r="131" spans="2:28" s="1" customFormat="1" x14ac:dyDescent="0.35">
      <c r="B131" s="53"/>
      <c r="C131" s="53"/>
      <c r="D131" s="5"/>
      <c r="E131" s="5"/>
      <c r="F131" s="5"/>
      <c r="H131" s="80"/>
      <c r="I131" s="80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74"/>
      <c r="X131" s="74"/>
      <c r="Y131" s="74"/>
      <c r="Z131" s="74"/>
      <c r="AA131" s="74"/>
      <c r="AB131" s="74"/>
    </row>
    <row r="132" spans="2:28" s="1" customFormat="1" x14ac:dyDescent="0.35">
      <c r="B132" s="53"/>
      <c r="C132" s="53"/>
      <c r="D132" s="5"/>
      <c r="E132" s="5"/>
      <c r="F132" s="5"/>
      <c r="H132" s="80"/>
      <c r="I132" s="80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74"/>
      <c r="X132" s="74"/>
      <c r="Y132" s="74"/>
      <c r="Z132" s="74"/>
      <c r="AA132" s="74"/>
      <c r="AB132" s="74"/>
    </row>
    <row r="133" spans="2:28" s="1" customFormat="1" x14ac:dyDescent="0.35">
      <c r="B133" s="53"/>
      <c r="C133" s="53"/>
      <c r="D133" s="5"/>
      <c r="E133" s="5"/>
      <c r="F133" s="5"/>
      <c r="H133" s="80"/>
      <c r="I133" s="80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74"/>
      <c r="X133" s="74"/>
      <c r="Y133" s="74"/>
      <c r="Z133" s="74"/>
      <c r="AA133" s="74"/>
      <c r="AB133" s="74"/>
    </row>
    <row r="134" spans="2:28" s="1" customFormat="1" x14ac:dyDescent="0.35">
      <c r="B134" s="53"/>
      <c r="C134" s="53"/>
      <c r="D134" s="5"/>
      <c r="E134" s="5"/>
      <c r="F134" s="5"/>
      <c r="H134" s="80"/>
      <c r="I134" s="80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74"/>
      <c r="X134" s="74"/>
      <c r="Y134" s="74"/>
      <c r="Z134" s="74"/>
      <c r="AA134" s="74"/>
      <c r="AB134" s="74"/>
    </row>
    <row r="135" spans="2:28" s="1" customFormat="1" x14ac:dyDescent="0.35">
      <c r="B135" s="53"/>
      <c r="C135" s="53"/>
      <c r="D135" s="5"/>
      <c r="E135" s="5"/>
      <c r="F135" s="5"/>
      <c r="H135" s="80"/>
      <c r="I135" s="80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74"/>
      <c r="X135" s="74"/>
      <c r="Y135" s="74"/>
      <c r="Z135" s="74"/>
      <c r="AA135" s="74"/>
      <c r="AB135" s="74"/>
    </row>
    <row r="136" spans="2:28" s="1" customFormat="1" x14ac:dyDescent="0.35">
      <c r="B136" s="53"/>
      <c r="C136" s="53"/>
      <c r="D136" s="6"/>
      <c r="E136" s="6"/>
      <c r="F136" s="6"/>
      <c r="H136" s="80"/>
      <c r="I136" s="80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74"/>
      <c r="X136" s="74"/>
      <c r="Y136" s="74"/>
      <c r="Z136" s="74"/>
      <c r="AA136" s="74"/>
      <c r="AB136" s="74"/>
    </row>
    <row r="137" spans="2:28" s="1" customFormat="1" x14ac:dyDescent="0.35">
      <c r="B137" s="53"/>
      <c r="C137" s="53"/>
      <c r="D137" s="6"/>
      <c r="E137" s="6"/>
      <c r="F137" s="6"/>
      <c r="H137" s="80"/>
      <c r="I137" s="80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74"/>
      <c r="X137" s="74"/>
      <c r="Y137" s="74"/>
      <c r="Z137" s="74"/>
      <c r="AA137" s="74"/>
      <c r="AB137" s="74"/>
    </row>
    <row r="138" spans="2:28" s="1" customFormat="1" x14ac:dyDescent="0.35">
      <c r="B138" s="53"/>
      <c r="C138" s="53"/>
      <c r="D138" s="6"/>
      <c r="E138" s="6"/>
      <c r="F138" s="6"/>
      <c r="H138" s="80"/>
      <c r="I138" s="80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74"/>
      <c r="X138" s="74"/>
      <c r="Y138" s="74"/>
      <c r="Z138" s="74"/>
      <c r="AA138" s="74"/>
      <c r="AB138" s="74"/>
    </row>
    <row r="139" spans="2:28" s="1" customFormat="1" x14ac:dyDescent="0.35">
      <c r="B139" s="53"/>
      <c r="C139" s="53"/>
      <c r="D139" s="6"/>
      <c r="E139" s="6"/>
      <c r="F139" s="6"/>
      <c r="H139" s="80"/>
      <c r="I139" s="80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74"/>
      <c r="X139" s="74"/>
      <c r="Y139" s="74"/>
      <c r="Z139" s="74"/>
      <c r="AA139" s="74"/>
      <c r="AB139" s="74"/>
    </row>
    <row r="140" spans="2:28" s="1" customFormat="1" x14ac:dyDescent="0.35">
      <c r="B140" s="53"/>
      <c r="C140" s="53"/>
      <c r="D140" s="6"/>
      <c r="E140" s="6"/>
      <c r="F140" s="6"/>
      <c r="H140" s="80"/>
      <c r="I140" s="80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74"/>
      <c r="X140" s="74"/>
      <c r="Y140" s="74"/>
      <c r="Z140" s="74"/>
      <c r="AA140" s="74"/>
      <c r="AB140" s="74"/>
    </row>
    <row r="141" spans="2:28" s="1" customFormat="1" x14ac:dyDescent="0.35">
      <c r="B141" s="53"/>
      <c r="C141" s="53"/>
      <c r="D141" s="6"/>
      <c r="E141" s="6"/>
      <c r="F141" s="6"/>
      <c r="H141" s="80"/>
      <c r="I141" s="80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74"/>
      <c r="X141" s="74"/>
      <c r="Y141" s="74"/>
      <c r="Z141" s="74"/>
      <c r="AA141" s="74"/>
      <c r="AB141" s="74"/>
    </row>
    <row r="142" spans="2:28" s="1" customFormat="1" x14ac:dyDescent="0.35">
      <c r="B142" s="53"/>
      <c r="C142" s="53"/>
      <c r="D142" s="6"/>
      <c r="E142" s="6"/>
      <c r="F142" s="6"/>
      <c r="H142" s="80"/>
      <c r="I142" s="80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74"/>
      <c r="X142" s="74"/>
      <c r="Y142" s="74"/>
      <c r="Z142" s="74"/>
      <c r="AA142" s="74"/>
      <c r="AB142" s="74"/>
    </row>
    <row r="143" spans="2:28" s="1" customFormat="1" x14ac:dyDescent="0.35">
      <c r="B143" s="53"/>
      <c r="C143" s="53"/>
      <c r="D143" s="6"/>
      <c r="E143" s="6"/>
      <c r="F143" s="6"/>
      <c r="H143" s="80"/>
      <c r="I143" s="80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74"/>
      <c r="X143" s="74"/>
      <c r="Y143" s="74"/>
      <c r="Z143" s="74"/>
      <c r="AA143" s="74"/>
      <c r="AB143" s="74"/>
    </row>
    <row r="144" spans="2:28" s="1" customFormat="1" x14ac:dyDescent="0.35">
      <c r="B144" s="53"/>
      <c r="C144" s="53"/>
      <c r="D144" s="6"/>
      <c r="E144" s="6"/>
      <c r="F144" s="6"/>
      <c r="H144" s="80"/>
      <c r="I144" s="80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74"/>
      <c r="X144" s="74"/>
      <c r="Y144" s="74"/>
      <c r="Z144" s="74"/>
      <c r="AA144" s="74"/>
      <c r="AB144" s="74"/>
    </row>
    <row r="145" spans="2:28" s="1" customFormat="1" x14ac:dyDescent="0.35">
      <c r="B145" s="53"/>
      <c r="C145" s="53"/>
      <c r="D145" s="6"/>
      <c r="E145" s="6"/>
      <c r="F145" s="6"/>
      <c r="H145" s="80"/>
      <c r="I145" s="80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74"/>
      <c r="X145" s="74"/>
      <c r="Y145" s="74"/>
      <c r="Z145" s="74"/>
      <c r="AA145" s="74"/>
      <c r="AB145" s="74"/>
    </row>
    <row r="146" spans="2:28" s="1" customFormat="1" x14ac:dyDescent="0.35">
      <c r="B146" s="53"/>
      <c r="C146" s="53"/>
      <c r="D146" s="6"/>
      <c r="E146" s="6"/>
      <c r="F146" s="6"/>
      <c r="H146" s="80"/>
      <c r="I146" s="80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74"/>
      <c r="X146" s="74"/>
      <c r="Y146" s="74"/>
      <c r="Z146" s="74"/>
      <c r="AA146" s="74"/>
      <c r="AB146" s="74"/>
    </row>
    <row r="147" spans="2:28" s="1" customFormat="1" x14ac:dyDescent="0.35">
      <c r="B147" s="53"/>
      <c r="C147" s="53"/>
      <c r="D147" s="6"/>
      <c r="E147" s="6"/>
      <c r="F147" s="6"/>
      <c r="H147" s="80"/>
      <c r="I147" s="80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74"/>
      <c r="X147" s="74"/>
      <c r="Y147" s="74"/>
      <c r="Z147" s="74"/>
      <c r="AA147" s="74"/>
      <c r="AB147" s="74"/>
    </row>
    <row r="148" spans="2:28" s="1" customFormat="1" x14ac:dyDescent="0.35">
      <c r="B148" s="53"/>
      <c r="C148" s="53"/>
      <c r="D148" s="6"/>
      <c r="E148" s="6"/>
      <c r="F148" s="6"/>
      <c r="H148" s="80"/>
      <c r="I148" s="80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74"/>
      <c r="X148" s="74"/>
      <c r="Y148" s="74"/>
      <c r="Z148" s="74"/>
      <c r="AA148" s="74"/>
      <c r="AB148" s="74"/>
    </row>
    <row r="149" spans="2:28" s="1" customFormat="1" x14ac:dyDescent="0.35">
      <c r="B149" s="53"/>
      <c r="C149" s="53"/>
      <c r="D149" s="6"/>
      <c r="E149" s="6"/>
      <c r="F149" s="6"/>
      <c r="H149" s="80"/>
      <c r="I149" s="80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74"/>
      <c r="X149" s="74"/>
      <c r="Y149" s="74"/>
      <c r="Z149" s="74"/>
      <c r="AA149" s="74"/>
      <c r="AB149" s="74"/>
    </row>
    <row r="150" spans="2:28" s="1" customFormat="1" x14ac:dyDescent="0.35">
      <c r="B150" s="53"/>
      <c r="C150" s="53"/>
      <c r="D150" s="6"/>
      <c r="E150" s="6"/>
      <c r="F150" s="6"/>
      <c r="H150" s="80"/>
      <c r="I150" s="80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74"/>
      <c r="X150" s="74"/>
      <c r="Y150" s="74"/>
      <c r="Z150" s="74"/>
      <c r="AA150" s="74"/>
      <c r="AB150" s="74"/>
    </row>
    <row r="151" spans="2:28" s="1" customFormat="1" x14ac:dyDescent="0.35">
      <c r="B151" s="53"/>
      <c r="C151" s="53"/>
      <c r="D151" s="6"/>
      <c r="E151" s="6"/>
      <c r="F151" s="6"/>
      <c r="H151" s="80"/>
      <c r="I151" s="80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74"/>
      <c r="X151" s="74"/>
      <c r="Y151" s="74"/>
      <c r="Z151" s="74"/>
      <c r="AA151" s="74"/>
      <c r="AB151" s="74"/>
    </row>
    <row r="152" spans="2:28" s="1" customFormat="1" x14ac:dyDescent="0.35">
      <c r="B152" s="53"/>
      <c r="C152" s="53"/>
      <c r="D152" s="6"/>
      <c r="E152" s="6"/>
      <c r="F152" s="6"/>
      <c r="H152" s="80"/>
      <c r="I152" s="80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74"/>
      <c r="X152" s="74"/>
      <c r="Y152" s="74"/>
      <c r="Z152" s="74"/>
      <c r="AA152" s="74"/>
      <c r="AB152" s="74"/>
    </row>
    <row r="153" spans="2:28" x14ac:dyDescent="0.35">
      <c r="B153" s="53"/>
      <c r="C153" s="53"/>
      <c r="D153" s="6"/>
      <c r="E153" s="6"/>
      <c r="F153" s="6"/>
    </row>
    <row r="154" spans="2:28" x14ac:dyDescent="0.35">
      <c r="B154" s="53"/>
      <c r="C154" s="53"/>
      <c r="D154" s="6"/>
      <c r="E154" s="6"/>
      <c r="F154" s="6"/>
    </row>
    <row r="155" spans="2:28" x14ac:dyDescent="0.35">
      <c r="B155" s="53"/>
      <c r="C155" s="53"/>
      <c r="D155" s="6"/>
      <c r="E155" s="6"/>
      <c r="F155" s="6"/>
    </row>
    <row r="156" spans="2:28" x14ac:dyDescent="0.35">
      <c r="B156" s="53"/>
      <c r="C156" s="53"/>
      <c r="D156" s="6"/>
      <c r="E156" s="6"/>
      <c r="F156" s="6"/>
    </row>
    <row r="157" spans="2:28" x14ac:dyDescent="0.35">
      <c r="B157" s="53"/>
      <c r="C157" s="53"/>
      <c r="D157" s="6"/>
      <c r="E157" s="6"/>
      <c r="F157" s="6"/>
    </row>
    <row r="158" spans="2:28" x14ac:dyDescent="0.35">
      <c r="B158" s="53"/>
      <c r="C158" s="53"/>
      <c r="D158" s="6"/>
      <c r="E158" s="6"/>
      <c r="F158" s="6"/>
    </row>
    <row r="159" spans="2:28" x14ac:dyDescent="0.35">
      <c r="B159" s="53"/>
      <c r="C159" s="53"/>
      <c r="D159" s="6"/>
      <c r="E159" s="6"/>
      <c r="F159" s="6"/>
    </row>
    <row r="160" spans="2:28" x14ac:dyDescent="0.35">
      <c r="B160" s="53"/>
      <c r="C160" s="53"/>
      <c r="D160" s="6"/>
      <c r="E160" s="6"/>
      <c r="F160" s="6"/>
    </row>
  </sheetData>
  <mergeCells count="8">
    <mergeCell ref="D6:F6"/>
    <mergeCell ref="G94:G95"/>
    <mergeCell ref="E17:F17"/>
    <mergeCell ref="B21:B22"/>
    <mergeCell ref="C21:C22"/>
    <mergeCell ref="B18:F18"/>
    <mergeCell ref="B19:F19"/>
    <mergeCell ref="B20:F20"/>
  </mergeCells>
  <hyperlinks>
    <hyperlink ref="C68" r:id="rId1" location="dst100326" display="http://www.consultant.ru/document/cons_doc_LAW_387517/52036e1ad52676ae67c9216d517b314873694400/ - dst100326"/>
  </hyperlinks>
  <pageMargins left="0.70866141732283472" right="0.70866141732283472" top="0.74803149606299213" bottom="0.74803149606299213" header="0.31496062992125984" footer="0.31496062992125984"/>
  <pageSetup paperSize="9" scale="5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2022-12-29T12:16:03Z</cp:lastPrinted>
  <dcterms:created xsi:type="dcterms:W3CDTF">2020-11-17T12:40:40Z</dcterms:created>
  <dcterms:modified xsi:type="dcterms:W3CDTF">2022-12-29T12:16:15Z</dcterms:modified>
</cp:coreProperties>
</file>