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5480" windowHeight="10920"/>
  </bookViews>
  <sheets>
    <sheet name="муниц.прогр. на 2015-2020гг " sheetId="11" r:id="rId1"/>
  </sheets>
  <definedNames>
    <definedName name="_xlnm.Print_Titles" localSheetId="0">'муниц.прогр. на 2015-2020гг '!$25:$28</definedName>
    <definedName name="_xlnm.Print_Area" localSheetId="0">'муниц.прогр. на 2015-2020гг '!$C$1:$AC$332</definedName>
  </definedNames>
  <calcPr calcId="114210" fullCalcOnLoad="1"/>
</workbook>
</file>

<file path=xl/calcChain.xml><?xml version="1.0" encoding="utf-8"?>
<calcChain xmlns="http://schemas.openxmlformats.org/spreadsheetml/2006/main">
  <c r="AA306" i="11"/>
  <c r="Z306"/>
  <c r="Y306"/>
  <c r="X306"/>
  <c r="V306"/>
  <c r="Z305"/>
  <c r="AA305"/>
  <c r="AB305"/>
  <c r="Z304"/>
  <c r="AA304"/>
  <c r="AB304"/>
  <c r="AA301"/>
  <c r="Z301"/>
  <c r="Y301"/>
  <c r="X301"/>
  <c r="W301"/>
  <c r="V301"/>
  <c r="AA299"/>
  <c r="AA300"/>
  <c r="Z299"/>
  <c r="Z300"/>
  <c r="Y299"/>
  <c r="Y300"/>
  <c r="X299"/>
  <c r="X300"/>
  <c r="W299"/>
  <c r="W300"/>
  <c r="V299"/>
  <c r="V300"/>
  <c r="AB298"/>
  <c r="AA295"/>
  <c r="AA293"/>
  <c r="Z293"/>
  <c r="Y293"/>
  <c r="X293"/>
  <c r="W293"/>
  <c r="V293"/>
  <c r="Z291"/>
  <c r="AA291"/>
  <c r="Z289"/>
  <c r="AA289"/>
  <c r="AA287"/>
  <c r="AA286"/>
  <c r="AA288"/>
  <c r="Z287"/>
  <c r="Z286"/>
  <c r="Z288"/>
  <c r="Y287"/>
  <c r="Y286"/>
  <c r="Y288"/>
  <c r="X287"/>
  <c r="X286"/>
  <c r="X288"/>
  <c r="W287"/>
  <c r="V287"/>
  <c r="W286"/>
  <c r="V286"/>
  <c r="Z284"/>
  <c r="AA284"/>
  <c r="Z282"/>
  <c r="AA282"/>
  <c r="Z280"/>
  <c r="AA280"/>
  <c r="X224"/>
  <c r="X216"/>
  <c r="X279"/>
  <c r="W224"/>
  <c r="W216"/>
  <c r="W279"/>
  <c r="V216"/>
  <c r="V279"/>
  <c r="Z278"/>
  <c r="AA278"/>
  <c r="Z270"/>
  <c r="AA270"/>
  <c r="Z268"/>
  <c r="AA268"/>
  <c r="AA266"/>
  <c r="Z264"/>
  <c r="AA264"/>
  <c r="X261"/>
  <c r="W261"/>
  <c r="V261"/>
  <c r="Z254"/>
  <c r="AA254"/>
  <c r="Z252"/>
  <c r="AA252"/>
  <c r="AA250"/>
  <c r="AA248"/>
  <c r="Z246"/>
  <c r="AA246"/>
  <c r="Z242"/>
  <c r="AA242"/>
  <c r="Z240"/>
  <c r="AA240"/>
  <c r="Z238"/>
  <c r="AA238"/>
  <c r="Z234"/>
  <c r="AA234"/>
  <c r="X233"/>
  <c r="W233"/>
  <c r="V233"/>
  <c r="AB231"/>
  <c r="AB229"/>
  <c r="Z228"/>
  <c r="AA228"/>
  <c r="AB228"/>
  <c r="Z227"/>
  <c r="AA227"/>
  <c r="AB227"/>
  <c r="Z226"/>
  <c r="AA226"/>
  <c r="AB226"/>
  <c r="Z225"/>
  <c r="AA225"/>
  <c r="AB225"/>
  <c r="AA224"/>
  <c r="Z224"/>
  <c r="Y224"/>
  <c r="AB223"/>
  <c r="AB219"/>
  <c r="AB218"/>
  <c r="AB217"/>
  <c r="AA216"/>
  <c r="Z216"/>
  <c r="Y216"/>
  <c r="Z214"/>
  <c r="AA214"/>
  <c r="Z212"/>
  <c r="AA212"/>
  <c r="AA206"/>
  <c r="Z163"/>
  <c r="AA163"/>
  <c r="AA168"/>
  <c r="AA173"/>
  <c r="AA159"/>
  <c r="AA37"/>
  <c r="AA58"/>
  <c r="AA36"/>
  <c r="AA93"/>
  <c r="Z108"/>
  <c r="AA108"/>
  <c r="Z111"/>
  <c r="AA111"/>
  <c r="AA87"/>
  <c r="AA124"/>
  <c r="AA127"/>
  <c r="AA130"/>
  <c r="AA133"/>
  <c r="AA120"/>
  <c r="AA86"/>
  <c r="Y191"/>
  <c r="Z191"/>
  <c r="AA191"/>
  <c r="AA193"/>
  <c r="AA180"/>
  <c r="AA158"/>
  <c r="AA31"/>
  <c r="AA160"/>
  <c r="AA201"/>
  <c r="Z159"/>
  <c r="Z37"/>
  <c r="Z66"/>
  <c r="Z58"/>
  <c r="Z36"/>
  <c r="Z87"/>
  <c r="Z120"/>
  <c r="Z86"/>
  <c r="Z180"/>
  <c r="Z158"/>
  <c r="Z31"/>
  <c r="Z160"/>
  <c r="Z201"/>
  <c r="X159"/>
  <c r="X180"/>
  <c r="X158"/>
  <c r="X201"/>
  <c r="W159"/>
  <c r="W180"/>
  <c r="W158"/>
  <c r="W201"/>
  <c r="V159"/>
  <c r="V180"/>
  <c r="V158"/>
  <c r="V201"/>
  <c r="AA199"/>
  <c r="Z199"/>
  <c r="X199"/>
  <c r="W199"/>
  <c r="V199"/>
  <c r="V197"/>
  <c r="W197"/>
  <c r="X197"/>
  <c r="Z197"/>
  <c r="AA197"/>
  <c r="AB197"/>
  <c r="W194"/>
  <c r="V194"/>
  <c r="V192"/>
  <c r="W192"/>
  <c r="X192"/>
  <c r="Z192"/>
  <c r="AA192"/>
  <c r="AB192"/>
  <c r="W189"/>
  <c r="V189"/>
  <c r="AB186"/>
  <c r="AB183"/>
  <c r="AB182"/>
  <c r="AB181"/>
  <c r="Y180"/>
  <c r="V177"/>
  <c r="W177"/>
  <c r="X177"/>
  <c r="Z177"/>
  <c r="AA177"/>
  <c r="AB177"/>
  <c r="W174"/>
  <c r="V174"/>
  <c r="AA172"/>
  <c r="Z172"/>
  <c r="X172"/>
  <c r="W172"/>
  <c r="V172"/>
  <c r="W169"/>
  <c r="V169"/>
  <c r="W167"/>
  <c r="V167"/>
  <c r="W164"/>
  <c r="V164"/>
  <c r="W37"/>
  <c r="W58"/>
  <c r="W36"/>
  <c r="W87"/>
  <c r="W120"/>
  <c r="W86"/>
  <c r="W31"/>
  <c r="W160"/>
  <c r="AB160"/>
  <c r="Y159"/>
  <c r="Y37"/>
  <c r="Y58"/>
  <c r="Y36"/>
  <c r="Y87"/>
  <c r="Y120"/>
  <c r="Y86"/>
  <c r="Y158"/>
  <c r="Y31"/>
  <c r="Y160"/>
  <c r="X37"/>
  <c r="X58"/>
  <c r="X36"/>
  <c r="X87"/>
  <c r="X120"/>
  <c r="X86"/>
  <c r="X31"/>
  <c r="X160"/>
  <c r="V37"/>
  <c r="V58"/>
  <c r="V36"/>
  <c r="V120"/>
  <c r="V86"/>
  <c r="V31"/>
  <c r="V160"/>
  <c r="V143"/>
  <c r="W143"/>
  <c r="X143"/>
  <c r="Y143"/>
  <c r="Z143"/>
  <c r="AA143"/>
  <c r="AB143"/>
  <c r="V88"/>
  <c r="V141"/>
  <c r="W141"/>
  <c r="X88"/>
  <c r="X141"/>
  <c r="Z88"/>
  <c r="Z141"/>
  <c r="AA88"/>
  <c r="AA141"/>
  <c r="AB141"/>
  <c r="V139"/>
  <c r="W139"/>
  <c r="X139"/>
  <c r="Y139"/>
  <c r="Z139"/>
  <c r="AA139"/>
  <c r="AB139"/>
  <c r="V137"/>
  <c r="W137"/>
  <c r="X137"/>
  <c r="Y137"/>
  <c r="Z137"/>
  <c r="AA137"/>
  <c r="AB137"/>
  <c r="W134"/>
  <c r="V134"/>
  <c r="W131"/>
  <c r="V131"/>
  <c r="W128"/>
  <c r="V128"/>
  <c r="W125"/>
  <c r="V125"/>
  <c r="AB117"/>
  <c r="W112"/>
  <c r="V112"/>
  <c r="W109"/>
  <c r="V109"/>
  <c r="W106"/>
  <c r="V106"/>
  <c r="AA104"/>
  <c r="Z104"/>
  <c r="Y104"/>
  <c r="X104"/>
  <c r="W104"/>
  <c r="V104"/>
  <c r="W102"/>
  <c r="V102"/>
  <c r="W99"/>
  <c r="V99"/>
  <c r="W97"/>
  <c r="V97"/>
  <c r="W94"/>
  <c r="V94"/>
  <c r="W88"/>
  <c r="AB88"/>
  <c r="Y88"/>
  <c r="V75"/>
  <c r="W75"/>
  <c r="X75"/>
  <c r="Y75"/>
  <c r="Z75"/>
  <c r="AA75"/>
  <c r="AB75"/>
  <c r="V73"/>
  <c r="W73"/>
  <c r="X73"/>
  <c r="Y73"/>
  <c r="Z73"/>
  <c r="AA73"/>
  <c r="AB73"/>
  <c r="W70"/>
  <c r="V70"/>
  <c r="W67"/>
  <c r="V67"/>
  <c r="AB63"/>
  <c r="AB60"/>
  <c r="W54"/>
  <c r="V54"/>
  <c r="W51"/>
  <c r="V51"/>
  <c r="W48"/>
  <c r="V48"/>
  <c r="W45"/>
  <c r="V45"/>
  <c r="V38"/>
  <c r="AB38"/>
  <c r="AA38"/>
  <c r="Z38"/>
  <c r="Y38"/>
  <c r="X38"/>
  <c r="W38"/>
  <c r="W30"/>
  <c r="X30"/>
  <c r="Y30"/>
  <c r="Z30"/>
  <c r="AA30"/>
  <c r="Y331"/>
  <c r="AA331"/>
  <c r="Z331"/>
  <c r="X331"/>
  <c r="W331"/>
  <c r="W316"/>
  <c r="V316"/>
  <c r="AA315"/>
  <c r="Z315"/>
  <c r="Y315"/>
  <c r="X315"/>
  <c r="AB315"/>
  <c r="AA314"/>
  <c r="Z313"/>
  <c r="AA313"/>
  <c r="Z312"/>
  <c r="Z311"/>
  <c r="AA311"/>
  <c r="AA310"/>
  <c r="AB310"/>
  <c r="Z309"/>
  <c r="AA309"/>
  <c r="AB309"/>
  <c r="AA312"/>
  <c r="AB312"/>
  <c r="AB311"/>
  <c r="AB313"/>
  <c r="X316"/>
  <c r="Y316"/>
  <c r="Z316"/>
  <c r="AA316"/>
  <c r="AB316"/>
</calcChain>
</file>

<file path=xl/sharedStrings.xml><?xml version="1.0" encoding="utf-8"?>
<sst xmlns="http://schemas.openxmlformats.org/spreadsheetml/2006/main" count="1143" uniqueCount="346">
  <si>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 Количество культурно-массовых мероприятий, проводимых в учреждениях культуры в г.Ржеве Тверской области 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</si>
  <si>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 xml:space="preserve">Показатель  2 </t>
    </r>
    <r>
      <rPr>
        <sz val="11"/>
        <rFont val="Times New Roman"/>
        <family val="1"/>
        <charset val="204"/>
      </rPr>
      <t xml:space="preserve">  Количество посетителей культурно-массовых мероприятий, проводимых в учреждениях культуры в г.Ржеве Тверской области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</si>
  <si>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>Показатель  3</t>
    </r>
    <r>
      <rPr>
        <sz val="11"/>
        <rFont val="Times New Roman"/>
        <family val="1"/>
        <charset val="204"/>
      </rPr>
      <t xml:space="preserve">   Количество  любительских формирований самодеятельного народного творчества в учреждениях культурно-досугового типа</t>
    </r>
  </si>
  <si>
    <r>
      <rPr>
        <b/>
        <sz val="11"/>
        <rFont val="Times New Roman"/>
        <family val="1"/>
        <charset val="204"/>
      </rPr>
      <t>Показатель  4</t>
    </r>
    <r>
      <rPr>
        <sz val="11"/>
        <rFont val="Times New Roman"/>
        <family val="1"/>
        <charset val="204"/>
      </rPr>
      <t xml:space="preserve"> Количество участников любительских формирований самодеятельного народного творчества в учреждениях культурно-досугового типа</t>
    </r>
  </si>
  <si>
    <t>Задача  1.  «Совершенствование механизмов обслуживания  учреждений подведомственных Отделу культуры администрации г. Ржева»</t>
  </si>
  <si>
    <t>-</t>
  </si>
  <si>
    <t>1. Обеспечение деятельности главного администратора программы и администраторов  программы</t>
  </si>
  <si>
    <t>7. Показатель - показатель цели подпрограммы, показатель задачи подпрограммы, показатель мероприятия подпрограммы (административного мероприятия).</t>
  </si>
  <si>
    <t>1.004 Обеспечение деятельности подведомственных учреждений (в части гашения кредиторской задолженности)</t>
  </si>
  <si>
    <t>(да-1/нет-0)</t>
  </si>
  <si>
    <t>Подпрограмма 2  «Улучшение условий организации досуга и обеспечение жителей города Ржева услугами организаций культуры"</t>
  </si>
  <si>
    <t>да-1/нет-0</t>
  </si>
  <si>
    <t>Задача  2. «Укрепление и развитие материально-технической базы КУ «Центр Обслуживания учреждений подведомственных Отделу культуры г.Ржева»</t>
  </si>
  <si>
    <r>
      <t xml:space="preserve">Мероприятие  1.006 </t>
    </r>
    <r>
      <rPr>
        <sz val="11"/>
        <rFont val="Times New Roman"/>
        <family val="1"/>
        <charset val="204"/>
      </rPr>
      <t>«Обеспечение деятельности подведомственных учреждений (в части гашения кредиторской задолженности )»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</si>
  <si>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«Количество муниципальных учреждений дополнительного образования детей в области культуры, имеющих просроченную кредиторскую задолженность»</t>
    </r>
  </si>
  <si>
    <r>
      <rPr>
        <b/>
        <sz val="11"/>
        <rFont val="Times New Roman"/>
        <family val="1"/>
        <charset val="204"/>
      </rPr>
      <t>Мероприятие  2.009</t>
    </r>
    <r>
      <rPr>
        <sz val="11"/>
        <rFont val="Times New Roman"/>
        <family val="1"/>
        <charset val="204"/>
      </rPr>
      <t xml:space="preserve"> «Проведение капитального ремонта в казенном учреждении МУК Ржевская ЦБС»</t>
    </r>
  </si>
  <si>
    <t>Н</t>
  </si>
  <si>
    <r>
      <rPr>
        <b/>
        <sz val="11"/>
        <rFont val="Times New Roman"/>
        <family val="1"/>
        <charset val="204"/>
      </rPr>
      <t xml:space="preserve">Мероприятие  2.010 </t>
    </r>
    <r>
      <rPr>
        <sz val="11"/>
        <rFont val="Times New Roman"/>
        <family val="1"/>
        <charset val="204"/>
      </rPr>
      <t>Расходы на проведение ремонтных работ на объектах муниципальных учреждений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области"</t>
    </r>
  </si>
  <si>
    <t>S</t>
  </si>
  <si>
    <r>
      <rPr>
        <b/>
        <sz val="11"/>
        <rFont val="Times New Roman"/>
        <family val="1"/>
        <charset val="204"/>
      </rPr>
      <t>Мероприятие  2.011</t>
    </r>
    <r>
      <rPr>
        <sz val="11"/>
        <rFont val="Times New Roman"/>
        <family val="1"/>
        <charset val="204"/>
      </rPr>
      <t xml:space="preserve">   «Расходы на проведение ремонтных работ на объектах муниципальных учреждений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области" за счет средств местного бюджета 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</si>
  <si>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 фестиваля детского и юношеского творчества «Живая память»</t>
    </r>
  </si>
  <si>
    <r>
      <rPr>
        <b/>
        <sz val="11"/>
        <rFont val="Times New Roman"/>
        <family val="1"/>
        <charset val="204"/>
      </rPr>
      <t>Мероприятие  2.014</t>
    </r>
    <r>
      <rPr>
        <sz val="11"/>
        <rFont val="Times New Roman"/>
        <family val="1"/>
        <charset val="204"/>
      </rPr>
      <t xml:space="preserve"> «Организация и проведение фестиваля детского и юношеского творчества «Живая память»</t>
    </r>
  </si>
  <si>
    <r>
      <rPr>
        <b/>
        <sz val="11"/>
        <rFont val="Times New Roman"/>
        <family val="1"/>
        <charset val="204"/>
      </rPr>
      <t>Мероприятие  2.016</t>
    </r>
    <r>
      <rPr>
        <sz val="11"/>
        <rFont val="Times New Roman"/>
        <family val="1"/>
        <charset val="204"/>
      </rPr>
      <t xml:space="preserve"> «Организация  и проведение мероприятий в бюджетных учреждениях, посвященных значимым событиям культуры и развитию культурного  сотрудничества в городе Ржеве Тверской области» </t>
    </r>
  </si>
  <si>
    <r>
      <rPr>
        <b/>
        <sz val="11"/>
        <rFont val="Times New Roman"/>
        <family val="1"/>
        <charset val="204"/>
      </rPr>
      <t xml:space="preserve">Мероприятие  2.018 </t>
    </r>
    <r>
      <rPr>
        <sz val="11"/>
        <rFont val="Times New Roman"/>
        <family val="1"/>
        <charset val="204"/>
      </rPr>
      <t>«Проведение фольклорного праздника "Ржевские гостевания»</t>
    </r>
  </si>
  <si>
    <r>
      <rPr>
        <b/>
        <sz val="11"/>
        <rFont val="Times New Roman"/>
        <family val="1"/>
        <charset val="204"/>
      </rPr>
      <t xml:space="preserve">Мероприятие 2.019 </t>
    </r>
    <r>
      <rPr>
        <sz val="11"/>
        <rFont val="Times New Roman"/>
        <family val="1"/>
        <charset val="204"/>
      </rPr>
      <t>«Проведение фестиваля детского творчества «Таланты нового века»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</si>
  <si>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 Ржевской осенней ярмарки "Таусень- урожай за плетень" и Праздников двора»</t>
    </r>
  </si>
  <si>
    <r>
      <rPr>
        <b/>
        <sz val="11"/>
        <rFont val="Times New Roman"/>
        <family val="1"/>
        <charset val="204"/>
      </rPr>
      <t xml:space="preserve">Показатель1  </t>
    </r>
    <r>
      <rPr>
        <sz val="11"/>
        <rFont val="Times New Roman"/>
        <family val="1"/>
        <charset val="204"/>
      </rPr>
      <t>«Доля расходов общедоступного и бесплатного дополнительного образования детей в  части совершенствования оплаты труда, по категориям работников в соответствии с Указами Президента РФ»</t>
    </r>
  </si>
  <si>
    <r>
      <rPr>
        <b/>
        <sz val="11"/>
        <rFont val="Times New Roman"/>
        <family val="1"/>
        <charset val="204"/>
      </rPr>
      <t xml:space="preserve">Показатель2  </t>
    </r>
    <r>
      <rPr>
        <sz val="11"/>
        <rFont val="Times New Roman"/>
        <family val="1"/>
        <charset val="204"/>
      </rPr>
      <t>«Отношение среднемесячной заработной платы педагогических работников дополнительного образования детей в г.Ржеве к среднемесячной заработной плате по Тверской области»</t>
    </r>
  </si>
  <si>
    <r>
      <rPr>
        <b/>
        <sz val="11"/>
        <rFont val="Times New Roman"/>
        <family val="1"/>
        <charset val="204"/>
      </rPr>
      <t xml:space="preserve">Показатель1 </t>
    </r>
    <r>
      <rPr>
        <sz val="11"/>
        <rFont val="Times New Roman"/>
        <family val="1"/>
        <charset val="204"/>
      </rPr>
      <t xml:space="preserve"> «Доля расходов общедоступного и бесплатного дополнительного образования  детей в  части совершенствования оплаты труда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</si>
  <si>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  <charset val="204"/>
      </rPr>
      <t xml:space="preserve">Показатель1  </t>
    </r>
    <r>
      <rPr>
        <sz val="11"/>
        <rFont val="Times New Roman"/>
        <family val="1"/>
        <charset val="204"/>
      </rPr>
      <t xml:space="preserve"> «Доля расходов на учреждения дополнительного образования детей направленная на укрепление материально-технической базы и иными расходами на предоставление образовательной услуги за счет средств бюджета города Ржева в общем объёме средств на  дополнительное образование детей в области культуры»</t>
    </r>
  </si>
  <si>
    <r>
      <rPr>
        <b/>
        <sz val="11"/>
        <rFont val="Times New Roman"/>
        <family val="1"/>
        <charset val="204"/>
      </rPr>
      <t>Показатель2</t>
    </r>
    <r>
      <rPr>
        <sz val="11"/>
        <rFont val="Times New Roman"/>
        <family val="1"/>
        <charset val="204"/>
      </rPr>
      <t xml:space="preserve">   «Процент реализации запланированного объема укрепления материально - технической базы»</t>
    </r>
  </si>
  <si>
    <r>
      <t xml:space="preserve">Показатель1 </t>
    </r>
    <r>
      <rPr>
        <sz val="11"/>
        <rFont val="Times New Roman"/>
        <family val="1"/>
        <charset val="204"/>
      </rPr>
      <t xml:space="preserve">«Доля расходов на проведение противопожарных мероприятий в учреждениях дополнительного образования  в общем объёме средств выделенных на учреждения дополнительного образования»
</t>
    </r>
  </si>
  <si>
    <r>
      <t xml:space="preserve">Показатель2 </t>
    </r>
    <r>
      <rPr>
        <sz val="11"/>
        <rFont val="Times New Roman"/>
        <family val="1"/>
        <charset val="204"/>
      </rPr>
      <t xml:space="preserve">«Доля учреждений дополнительного образования по отрасли культура, полностью отвечающих требованиям пожарной безопасности»
</t>
    </r>
  </si>
  <si>
    <r>
      <rPr>
        <b/>
        <sz val="11"/>
        <rFont val="Times New Roman"/>
        <family val="1"/>
        <charset val="204"/>
      </rPr>
      <t>Показатель2</t>
    </r>
    <r>
      <rPr>
        <sz val="11"/>
        <rFont val="Times New Roman"/>
        <family val="1"/>
        <charset val="204"/>
      </rPr>
      <t xml:space="preserve">  «Количество музыкальных инструментов, приобретенных для учреждений дополнительного образования по отрасли культура»</t>
    </r>
  </si>
  <si>
    <r>
      <rPr>
        <b/>
        <sz val="11"/>
        <rFont val="Times New Roman"/>
        <family val="1"/>
        <charset val="204"/>
      </rPr>
      <t xml:space="preserve">Показатель1   </t>
    </r>
    <r>
      <rPr>
        <sz val="11"/>
        <rFont val="Times New Roman"/>
        <family val="1"/>
        <charset val="204"/>
      </rPr>
      <t xml:space="preserve"> «Доля расходов бюджетных учреждений культурно-досугового типа в  части совершенствования оплаты труда по категориям работников в соответствии с Указами Президента РФ»</t>
    </r>
  </si>
  <si>
    <r>
      <rPr>
        <b/>
        <sz val="11"/>
        <rFont val="Times New Roman"/>
        <family val="1"/>
        <charset val="204"/>
      </rPr>
      <t xml:space="preserve">Показатель 2  </t>
    </r>
    <r>
      <rPr>
        <sz val="11"/>
        <rFont val="Times New Roman"/>
        <family val="1"/>
        <charset val="204"/>
      </rPr>
      <t>«Отношение среднемесячной заработной платы работников  бюджетных учреждений культурно-досугового типа в г. Ржеве  к среднемесячной заработной плате по Тверской области»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</si>
  <si>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казенных учреждений культурно-досугового типа в  части совершенствования оплаты труда по категориям работников в соответствии с Указами Президента РФ»</t>
    </r>
  </si>
  <si>
    <r>
      <rPr>
        <b/>
        <sz val="11"/>
        <rFont val="Times New Roman"/>
        <family val="1"/>
        <charset val="204"/>
      </rPr>
      <t xml:space="preserve">Показатель 2  </t>
    </r>
    <r>
      <rPr>
        <sz val="11"/>
        <rFont val="Times New Roman"/>
        <family val="1"/>
        <charset val="204"/>
      </rPr>
      <t>«Отношение среднемесячной заработной платы работников  казенных учреждений культурно-досугового типа в г.Ржеве к среднемесячной заработной плате по Тверской области»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</si>
  <si>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на создание условий предоставления муниципальной услуги бюджетных Муниципальных учреждений культурно-досугового типа за счет средств бюджета города Ржева в общем объёме средств,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</si>
  <si>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sz val="11"/>
        <rFont val="Times New Roman"/>
        <family val="1"/>
        <charset val="204"/>
      </rPr>
      <t xml:space="preserve"> «Доля освоения  бюджетными учреждениями культурно-досугового типа выделенных средств из бюджета города Ржева Тверской области (в части расходов на текущее содержание)»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</si>
  <si>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на создание условий предоставления муниципальной услуги казенных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</si>
  <si>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 xml:space="preserve">Показатель 2  </t>
    </r>
    <r>
      <rPr>
        <sz val="11"/>
        <rFont val="Times New Roman"/>
        <family val="1"/>
        <charset val="204"/>
      </rPr>
      <t xml:space="preserve"> «Доля освоения казенными учреждениями культурно-досугового типа выделенных средств из бюджета города Ржева Тверской области (в части расходов на текущее содержание)»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</si>
  <si>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на укрепление материально-технической базы бюджетных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</si>
  <si>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2  «Процент реализации запланированного объема укрепления  материально-технической базы»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</si>
  <si>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 «Доля расходов на проведение противопожарных мероприятий в бюджетных Муниципальных учреждениях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</si>
  <si>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t xml:space="preserve">Показатель 2 </t>
    </r>
    <r>
      <rPr>
        <sz val="11"/>
        <rFont val="Times New Roman"/>
        <family val="1"/>
        <charset val="204"/>
      </rPr>
      <t xml:space="preserve">«Доля бюджетных Муниципальных учреждениях культурно-досугового типа, полностью отвечающих требованиям пожарной безопасности»
</t>
    </r>
  </si>
  <si>
    <r>
      <rPr>
        <b/>
        <sz val="11"/>
        <rFont val="Times New Roman"/>
        <family val="1"/>
        <charset val="204"/>
      </rPr>
      <t xml:space="preserve">Показатель1 </t>
    </r>
    <r>
      <rPr>
        <sz val="11"/>
        <rFont val="Times New Roman"/>
        <family val="1"/>
        <charset val="204"/>
      </rPr>
      <t xml:space="preserve">  «Доля расходов на проведение противопожарных мероприятий в казенных Муниципальных учреждениях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</si>
  <si>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t xml:space="preserve">Показатель2 </t>
    </r>
    <r>
      <rPr>
        <sz val="11"/>
        <rFont val="Times New Roman"/>
        <family val="1"/>
        <charset val="204"/>
      </rPr>
      <t xml:space="preserve">«Доля казенных Муниципальных учреждениях культурно-досугового типа, полностью отвечающих требованиям пожарной безопасности»
</t>
    </r>
  </si>
  <si>
    <r>
      <rPr>
        <b/>
        <sz val="11"/>
        <rFont val="Times New Roman"/>
        <family val="1"/>
        <charset val="204"/>
      </rPr>
      <t xml:space="preserve">Показатель1  </t>
    </r>
    <r>
      <rPr>
        <sz val="11"/>
        <rFont val="Times New Roman"/>
        <family val="1"/>
        <charset val="204"/>
      </rPr>
      <t xml:space="preserve"> «Доля расходов на проведение ремонтных работ в казенных Муниципальных учреждениях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</si>
  <si>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t xml:space="preserve">Показатель2 </t>
    </r>
    <r>
      <rPr>
        <sz val="11"/>
        <rFont val="Times New Roman"/>
        <family val="1"/>
        <charset val="204"/>
      </rPr>
      <t>«Объем выполненных ремонтных работ в казенных муниципальных учреждениях культурно-досугового типа от объема запланированных работ»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</si>
  <si>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на проведение противопожарных мероприятий за счет средств бюджета города Ржева в общем объёме средств выделенных на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</si>
  <si>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на обновление библиотечного фонда за счет средств бюджета города Ржева в общем объёме средств выделенных на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</si>
  <si>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на проведение ремонта  в казенном учреждении МУК «Ржевская ЦБС» за счет средств бюджета города Ржева в общем объёме средств выделенных для  МУК «Ржевская централизованная библиотечная система»</t>
    </r>
  </si>
  <si>
    <r>
      <t xml:space="preserve">Показатель </t>
    </r>
    <r>
      <rPr>
        <sz val="11"/>
        <rFont val="Times New Roman"/>
        <family val="1"/>
        <charset val="204"/>
      </rPr>
      <t>«Объем выполненных ремонтных работ в муниципальных учреждений культуры Тверской области  от объема запланированных работ»</t>
    </r>
  </si>
  <si>
    <r>
      <t xml:space="preserve">Показатель </t>
    </r>
    <r>
      <rPr>
        <sz val="11"/>
        <rFont val="Times New Roman"/>
        <family val="1"/>
        <charset val="204"/>
      </rPr>
      <t>«Объем выполненных ремонтных работ в учреждениях дополнительного образования по отрасли культура от объема запланированных работ»</t>
    </r>
  </si>
  <si>
    <r>
      <rPr>
        <b/>
        <sz val="11"/>
        <rFont val="Times New Roman"/>
        <family val="1"/>
        <charset val="204"/>
      </rPr>
      <t>Показатель1</t>
    </r>
    <r>
      <rPr>
        <sz val="11"/>
        <rFont val="Times New Roman"/>
        <family val="1"/>
        <charset val="204"/>
      </rPr>
      <t xml:space="preserve">  «Доля расходов на приобретение оборудования и музыкальных инструментов за счет средств бюджета города Ржева в общем объёме средств выделенных на дополнительное образование детей в области культуры»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</si>
  <si>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 «Доля  освоения  выделенных средств из бюджета города Ржева Тверской области  на приобретение оборудования от объема запланированных  средств»</t>
    </r>
  </si>
  <si>
    <r>
      <rPr>
        <b/>
        <sz val="11"/>
        <rFont val="Times New Roman"/>
        <family val="1"/>
        <charset val="204"/>
      </rPr>
      <t xml:space="preserve">Мероприятие  2.002 </t>
    </r>
    <r>
      <rPr>
        <sz val="11"/>
        <rFont val="Times New Roman"/>
        <family val="1"/>
        <charset val="204"/>
      </rPr>
      <t xml:space="preserve">  «Проведение ремонта  в  учреждениях дополнительного образования по отрасли культура (местный бюджет)»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</si>
  <si>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 «Доля  освоения  выделенных средств из бюджета города Ржева Тверской области  на приобретение музыкальных инструментов  от объема запланированных  средств в рамках мероприятия»</t>
    </r>
  </si>
  <si>
    <r>
      <t>Мероприятие  1.0</t>
    </r>
    <r>
      <rPr>
        <b/>
        <sz val="11"/>
        <color indexed="10"/>
        <rFont val="Times New Roman"/>
        <family val="1"/>
        <charset val="204"/>
      </rPr>
      <t>11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«Обеспечение деятельности подведомственных  учреждений (в части гашения кредиторской задолженности)»</t>
    </r>
  </si>
  <si>
    <r>
      <rPr>
        <b/>
        <sz val="11"/>
        <rFont val="Times New Roman"/>
        <family val="1"/>
        <charset val="204"/>
      </rPr>
      <t xml:space="preserve"> Мероприятие  2.020</t>
    </r>
    <r>
      <rPr>
        <sz val="11"/>
        <rFont val="Times New Roman"/>
        <family val="1"/>
        <charset val="204"/>
      </rPr>
      <t xml:space="preserve"> «Организация и проведение Открытого фестиваля семейного творчества «Созвездие под названием Семья»</t>
    </r>
  </si>
  <si>
    <r>
      <rPr>
        <b/>
        <sz val="11"/>
        <rFont val="Times New Roman"/>
        <family val="1"/>
        <charset val="204"/>
      </rPr>
      <t>Мероприятие  2.021</t>
    </r>
    <r>
      <rPr>
        <sz val="11"/>
        <rFont val="Times New Roman"/>
        <family val="1"/>
        <charset val="204"/>
      </rPr>
      <t xml:space="preserve"> «Организация и проведение Открытого праздника Гармонистов»</t>
    </r>
  </si>
  <si>
    <r>
      <rPr>
        <b/>
        <sz val="11"/>
        <rFont val="Times New Roman"/>
        <family val="1"/>
        <charset val="204"/>
      </rPr>
      <t>Мероприятие  2.009</t>
    </r>
    <r>
      <rPr>
        <sz val="11"/>
        <rFont val="Times New Roman"/>
        <family val="1"/>
        <charset val="204"/>
      </rPr>
      <t xml:space="preserve"> Расходы на проведение ремонтных работ на объектах муниципальных организаций дополнительного образования в сфере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г.Ржева Тверской области"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</si>
  <si>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Мероприятие  2.011</t>
    </r>
    <r>
      <rPr>
        <sz val="11"/>
        <rFont val="Times New Roman"/>
        <family val="1"/>
        <charset val="204"/>
      </rPr>
      <t xml:space="preserve"> «Расходы на проведение ремонтных работ на объектах муниципальных учреждений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области»                                                        </t>
    </r>
    <r>
      <rPr>
        <b/>
        <sz val="11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</si>
  <si>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Мероприятие  2.013</t>
    </r>
    <r>
      <rPr>
        <sz val="11"/>
        <rFont val="Times New Roman"/>
        <family val="1"/>
        <charset val="204"/>
      </rPr>
      <t xml:space="preserve">  «Расходы на проведение ремонтных работ на объектах муниципальных учреждений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области" за счет средств местного бюджета»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</si>
  <si>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 xml:space="preserve">Показатель2 </t>
    </r>
    <r>
      <rPr>
        <sz val="11"/>
        <rFont val="Times New Roman"/>
        <family val="1"/>
        <charset val="204"/>
      </rPr>
      <t xml:space="preserve"> «Процентное отношение суммы  заработной платы текущего года к (общей сумме)показателя заработной платы прошлого года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</si>
  <si>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  <charset val="204"/>
      </rPr>
      <t>Мероприятие  2.025</t>
    </r>
    <r>
      <rPr>
        <sz val="11"/>
        <rFont val="Times New Roman"/>
        <family val="1"/>
        <charset val="204"/>
      </rPr>
      <t xml:space="preserve">  «Организация  и проведение мероприятий в казенных учреждениях, посвященных значимым событиям культуры и развитию культурного  сотрудничества в городе Ржеве Тверской области»</t>
    </r>
  </si>
  <si>
    <r>
      <rPr>
        <b/>
        <sz val="11"/>
        <rFont val="Times New Roman"/>
        <family val="1"/>
        <charset val="204"/>
      </rPr>
      <t>Мероприятие  2.026</t>
    </r>
    <r>
      <rPr>
        <sz val="11"/>
        <rFont val="Times New Roman"/>
        <family val="1"/>
        <charset val="204"/>
      </rPr>
      <t xml:space="preserve"> «Проведение праздничных мероприятий, посвященных  неделе детской и юношеской книге»</t>
    </r>
  </si>
  <si>
    <r>
      <rPr>
        <b/>
        <sz val="11"/>
        <rFont val="Times New Roman"/>
        <family val="1"/>
        <charset val="204"/>
      </rPr>
      <t xml:space="preserve"> Мероприятие  2.017</t>
    </r>
    <r>
      <rPr>
        <sz val="11"/>
        <rFont val="Times New Roman"/>
        <family val="1"/>
        <charset val="204"/>
      </rPr>
      <t xml:space="preserve"> «Организация и проведение фестиваля современного танца "Лучший Flash Dancer"»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</si>
  <si>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 «Доля расходов на приобретение музыкальных инструментов для муниципальных детских школ искусств, музыкальных школ путем предоставления субсидий из областного бюджета»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</si>
  <si>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>«Доля расходов бюджетных учреждений культурно-досугового типа в  части совершенствования оплаты труда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</si>
  <si>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«Количество казенных  муниципальных учреждений культурно-досугового типа, имеющих просроченную кредиторскую задолженность»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</si>
  <si>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«Доля расходов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 (областной бюджет)» за счет средств областного бюджета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</si>
  <si>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«Доля расходов на модернизацию материально -технической базы учреждений культуры муниципальных образований Тверской области, в том числе на приобретение специализированного транспорта (областной бюджет)» за счет средств областного бюджета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</si>
  <si>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 на укрепление материально - технической базы муниципальных учреждений культуры Тверской области (областной бюджет)» 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</si>
  <si>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 на государственную поддержку (грант) комплексного развития региональных и муниципальных учреждений культуры (фед. бюджет)» </t>
    </r>
  </si>
  <si>
    <r>
      <t xml:space="preserve">Показатель </t>
    </r>
    <r>
      <rPr>
        <b/>
        <sz val="11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«Доля расходов учреждения «Ржевская централизованная библиотечная система» в  части совершенствования оплаты труда по категориям работников на которые не распространяются  Указы Президента РФ 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</si>
  <si>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на создание условий предоставления муниципальной услуги,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</si>
  <si>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на комплектование книжных фондов библиотек МО и государственных библиотек городов Москвы и Санкт- Петербурга (федеральный бюджет) за счет средств федерального бюджета в общем объёме средств выделенных для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</si>
  <si>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 в общем объёме средств выделенных для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</si>
  <si>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>«Количество мероприятий выставочной деятельности и художественных конкурсов за счет средств бюджета города Ржева в общем объёме средств выделенных на  организацию досуга населения»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</si>
  <si>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«Процент удовлетворенности населения  и гостей города Ржева, проводимыми общегородскими мероприятиями»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</si>
  <si>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на организацию и проведение мероприятий, посвященных значимым событиям культуры и развитию культурного  сотрудничества в городе Ржеве Тверской области"  за счет средств бюджета города Ржева в общем объёме средств выделенных на  организацию досуга населения»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</si>
  <si>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Процент обеспеченности санитарно - технических работ в учреждениях культурно-досугового типа города Ржева Тверской области в соответствии с нормативами, необходимыми для качественного оказания муниципальных услуг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</si>
  <si>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«Доля расходов  казенного учреждения библиотечного типа по предпринимательской и иной приносящей доход деятельности» за счет средств бюджета города Ржева в общем объёме средств выделенных на  МУК «Ржевская централизованная библиотечная система»</t>
    </r>
  </si>
  <si>
    <t>Задача   2. «Развитие библиотечного дела в городе Ржеве Тверской области, сохранение культурного наследия города Ржева Тверской области»</t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</si>
  <si>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 «Доля расходов  на реализацию мероприятий федеральной целевой программы" Культура России (2012 - 2018 годы)" государственной программы Российской Федерации "Развитие культуры и туризма" на 2013 - 2020 годы в общем объёме средств выделенных на  дополнительное образование детей в области культуры»</t>
    </r>
  </si>
  <si>
    <r>
      <rPr>
        <b/>
        <sz val="11"/>
        <rFont val="Times New Roman"/>
        <family val="1"/>
        <charset val="204"/>
      </rPr>
      <t xml:space="preserve">Мероприятие  2.001 </t>
    </r>
    <r>
      <rPr>
        <sz val="11"/>
        <rFont val="Times New Roman"/>
        <family val="1"/>
        <charset val="204"/>
      </rPr>
      <t>«Комплектование библиотечных фондов  МУК  «Ржевская ЦБС»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</si>
  <si>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на комплектование библиотечных фондов библиотек муниципальных образований Тверской области (областной бюджет)» за счет средств областного бюджета в общем объёме средств выделенных для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</si>
  <si>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>Мероприятие  2.007</t>
    </r>
    <r>
      <rPr>
        <sz val="11"/>
        <rFont val="Times New Roman"/>
        <family val="1"/>
        <charset val="204"/>
      </rPr>
      <t xml:space="preserve">   «Комплектование библиотечных фондов в рамках реализации программы «Доступная среда»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</si>
  <si>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«Процент удовлетворенности участников и посетителей мероприятий, проводимых в МУК «Ржевский Выставочный  зал»</t>
    </r>
  </si>
  <si>
    <r>
      <rPr>
        <b/>
        <sz val="11"/>
        <rFont val="Times New Roman"/>
        <family val="1"/>
        <charset val="204"/>
      </rPr>
      <t>Мероприятие  2.002</t>
    </r>
    <r>
      <rPr>
        <sz val="11"/>
        <rFont val="Times New Roman"/>
        <family val="1"/>
        <charset val="204"/>
      </rPr>
      <t xml:space="preserve">  «Организация  и проведение мероприятий, посвященных значимым событиям культуры и развитию культурного  сотрудничества в городе Ржеве Тверской области»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</si>
  <si>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«Доля расходов на организацию и проведение мероприятий в бюджетных учреждениях, посвященных значимым событиям культуры и развитию культурного  сотрудничества в городе Ржеве Тверской области за счет средств бюджета города Ржева в общем объёме средств выделенных на  организацию досуга населения»</t>
    </r>
  </si>
  <si>
    <r>
      <rPr>
        <b/>
        <sz val="11"/>
        <rFont val="Times New Roman"/>
        <family val="1"/>
        <charset val="204"/>
      </rPr>
      <t>Мероприятие  1.002</t>
    </r>
    <r>
      <rPr>
        <sz val="11"/>
        <rFont val="Times New Roman"/>
        <family val="1"/>
        <charset val="204"/>
      </rPr>
      <t xml:space="preserve">  «Обеспечение деятельности казенного учреждения ЦО г. Ржева  (в части расходов на текущее содержание и на укрепление МТБ)»
</t>
    </r>
  </si>
  <si>
    <t>1.002 Расходы на руководство и управление (Централизованная бухгалтерия)</t>
  </si>
  <si>
    <r>
      <rPr>
        <b/>
        <sz val="11"/>
        <rFont val="Times New Roman"/>
        <family val="1"/>
        <charset val="204"/>
      </rPr>
      <t>1.003 Расходы на руководство и управление (Централизованная бухгалтерия</t>
    </r>
    <r>
      <rPr>
        <sz val="11"/>
        <rFont val="Times New Roman"/>
        <family val="1"/>
        <charset val="204"/>
      </rPr>
      <t xml:space="preserve"> «Профессиональная подготовка, переподготовка и повышение квалификации»)
</t>
    </r>
  </si>
  <si>
    <t>1.001 Расходы на руководство и управление (Центральный аппарат)</t>
  </si>
  <si>
    <t>Приложение к постановлению Администрации города Ржева Тверской области от 07.06.2017 № 527</t>
  </si>
  <si>
    <r>
      <rPr>
        <b/>
        <sz val="11"/>
        <rFont val="Times New Roman"/>
        <family val="1"/>
        <charset val="204"/>
      </rPr>
      <t>Мероприятие  1.003</t>
    </r>
    <r>
      <rPr>
        <sz val="11"/>
        <rFont val="Times New Roman"/>
        <family val="1"/>
        <charset val="204"/>
      </rPr>
      <t xml:space="preserve">   «Предоставление общедоступного и бесплатного дополнительного образования детей  в бюджетных учреждениях в области культуры (в части расходов на текущее содержание)»
</t>
    </r>
  </si>
  <si>
    <t xml:space="preserve"> </t>
  </si>
  <si>
    <r>
      <rPr>
        <b/>
        <sz val="11"/>
        <rFont val="Times New Roman"/>
        <family val="1"/>
        <charset val="204"/>
      </rPr>
      <t>Мероприятие  2.010</t>
    </r>
    <r>
      <rPr>
        <sz val="11"/>
        <rFont val="Times New Roman"/>
        <family val="1"/>
        <charset val="204"/>
      </rPr>
      <t xml:space="preserve"> «Расходы на проведение ремонтных работ на объектах муниципальных организаций дополнительного образования в сфере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области"за счет средств местного бюджета »                                                      </t>
    </r>
    <r>
      <rPr>
        <b/>
        <sz val="11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</si>
  <si>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 xml:space="preserve">Мероприятие 2.011 </t>
    </r>
    <r>
      <rPr>
        <sz val="11"/>
        <rFont val="Times New Roman"/>
        <family val="1"/>
        <charset val="204"/>
      </rPr>
      <t xml:space="preserve"> «Расходы на укрепление материально-технической базы муниципальных организаций дополнительного образования в сфере культуры Тверской области за счет средств местного бюджета»</t>
    </r>
  </si>
  <si>
    <r>
      <rPr>
        <b/>
        <sz val="11"/>
        <rFont val="Times New Roman"/>
        <family val="1"/>
        <charset val="204"/>
      </rPr>
      <t>Мероприятие 2.004</t>
    </r>
    <r>
      <rPr>
        <sz val="11"/>
        <rFont val="Times New Roman"/>
        <family val="1"/>
        <charset val="204"/>
      </rPr>
      <t xml:space="preserve">   «Проведение ремонта в бюджетных учреждениях досугового типа по отрасли культура (местный бюджет)»</t>
    </r>
  </si>
  <si>
    <r>
      <rPr>
        <b/>
        <sz val="11"/>
        <rFont val="Times New Roman"/>
        <family val="1"/>
        <charset val="204"/>
      </rPr>
      <t xml:space="preserve">Показатель1  </t>
    </r>
    <r>
      <rPr>
        <sz val="11"/>
        <rFont val="Times New Roman"/>
        <family val="1"/>
        <charset val="204"/>
      </rPr>
      <t xml:space="preserve"> «Доля расходов на проведение ремонтных работ в бюджетных Муниципальных учреждениях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</si>
  <si>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t xml:space="preserve">Показатель2 </t>
    </r>
    <r>
      <rPr>
        <sz val="11"/>
        <rFont val="Times New Roman"/>
        <family val="1"/>
        <charset val="204"/>
      </rPr>
      <t>«Объем выполненных ремонтных работ в бюджетных  учреждениях досугового типа по отрасли культура от объема запланированных работ»</t>
    </r>
  </si>
  <si>
    <r>
      <rPr>
        <b/>
        <sz val="11"/>
        <rFont val="Times New Roman"/>
        <family val="1"/>
        <charset val="204"/>
      </rPr>
      <t>Мероприятие  2.012</t>
    </r>
    <r>
      <rPr>
        <sz val="11"/>
        <rFont val="Times New Roman"/>
        <family val="1"/>
        <charset val="204"/>
      </rPr>
      <t xml:space="preserve">  «Расходы на проведение ремонтных работ на объектах муниципальных учреждений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области» за счет средств местного бюджета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</si>
  <si>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Мероприятие  1.001</t>
    </r>
    <r>
      <rPr>
        <sz val="11"/>
        <rFont val="Times New Roman"/>
        <family val="1"/>
        <charset val="204"/>
      </rPr>
      <t xml:space="preserve"> «Обеспечение деятельности казенного учреждения «Ржевская централизованная библиотечная система» (в части совершенствования оплаты труда по категориям работников в соответствии с Указами Президента РФ)» </t>
    </r>
  </si>
  <si>
    <r>
      <rPr>
        <b/>
        <sz val="11"/>
        <rFont val="Times New Roman"/>
        <family val="1"/>
        <charset val="204"/>
      </rPr>
      <t>Мероприятие 1.003</t>
    </r>
    <r>
      <rPr>
        <sz val="11"/>
        <rFont val="Times New Roman"/>
        <family val="1"/>
        <charset val="204"/>
      </rPr>
      <t xml:space="preserve">  «Обеспечение деятельности казенного учреждения культуры «Ржевская централизованная библиотечная система» (в части расходов на текущее содержание и на укрепление МТБ)»
</t>
    </r>
  </si>
  <si>
    <r>
      <rPr>
        <b/>
        <sz val="11"/>
        <rFont val="Times New Roman"/>
        <family val="1"/>
        <charset val="204"/>
      </rPr>
      <t xml:space="preserve">Мероприятие  1.005 </t>
    </r>
    <r>
      <rPr>
        <sz val="11"/>
        <rFont val="Times New Roman"/>
        <family val="1"/>
        <charset val="204"/>
      </rPr>
      <t xml:space="preserve">«Противопожарные мероприятия казенного учреждения  «Ржевская ЦБС»
</t>
    </r>
  </si>
  <si>
    <r>
      <t xml:space="preserve">Показатель2 </t>
    </r>
    <r>
      <rPr>
        <sz val="11"/>
        <rFont val="Times New Roman"/>
        <family val="1"/>
        <charset val="204"/>
      </rPr>
      <t xml:space="preserve">«Процент соответствия требованиям пожарной безопасности учреждения «Ржевская централизованная библиотечная система»
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</si>
  <si>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в части погашения кредиторской задолженности по оплате труда и начислениям на выплаты по оплате труда за счет средств бюджета города Ржева в общем объёме средств выделенных на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</si>
  <si>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  «Количество объектов, прошедших обязательное энергетическое обследование в МУК «Ржевская централизованная библиотечная система»</t>
    </r>
  </si>
  <si>
    <r>
      <t>Показатель 2</t>
    </r>
    <r>
      <rPr>
        <sz val="11"/>
        <rFont val="Times New Roman"/>
        <family val="1"/>
        <charset val="204"/>
      </rPr>
      <t>«Доля выполненных работ от общего объема запланированных работ »</t>
    </r>
  </si>
  <si>
    <r>
      <rPr>
        <b/>
        <sz val="11"/>
        <rFont val="Times New Roman"/>
        <family val="1"/>
        <charset val="204"/>
      </rPr>
      <t>Мероприятие  2.005</t>
    </r>
    <r>
      <rPr>
        <sz val="11"/>
        <rFont val="Times New Roman"/>
        <family val="1"/>
        <charset val="204"/>
      </rPr>
      <t xml:space="preserve"> Расходы на комплектование книжных фондов библиотек МО и государственных библиотек городов Москвы и Санкт- Петербурга (федеральный бюджет)</t>
    </r>
  </si>
  <si>
    <t>Мероприятие  2.008   «Расходы на комплектование книжных фондов библиотек муниципальных образований и государственных библиотек городов Москвы и Санкт-Петербурга (федеральный бюджет) »</t>
  </si>
  <si>
    <r>
      <rPr>
        <b/>
        <sz val="11"/>
        <rFont val="Times New Roman"/>
        <family val="1"/>
        <charset val="204"/>
      </rPr>
      <t xml:space="preserve">Мероприятие  2.012 </t>
    </r>
    <r>
      <rPr>
        <sz val="11"/>
        <rFont val="Times New Roman"/>
        <family val="1"/>
        <charset val="204"/>
      </rPr>
      <t>«Комплектование библиотечных фондов  МУК  «Ржевская ЦБС»</t>
    </r>
  </si>
  <si>
    <r>
      <rPr>
        <b/>
        <sz val="11"/>
        <rFont val="Times New Roman"/>
        <family val="1"/>
        <charset val="204"/>
      </rPr>
      <t>Показатель 1 «</t>
    </r>
    <r>
      <rPr>
        <sz val="11"/>
        <rFont val="Times New Roman"/>
        <family val="1"/>
        <charset val="204"/>
      </rPr>
      <t>Доля подписки на периодическое издание к запланированному объему»</t>
    </r>
  </si>
  <si>
    <r>
      <rPr>
        <b/>
        <sz val="11"/>
        <rFont val="Times New Roman"/>
        <family val="1"/>
        <charset val="204"/>
      </rPr>
      <t xml:space="preserve">Мероприятие  2.013 </t>
    </r>
    <r>
      <rPr>
        <sz val="11"/>
        <rFont val="Times New Roman"/>
        <family val="1"/>
        <charset val="204"/>
      </rPr>
      <t>«Расходы на поддержку отрасли культуры за счет местного бюджета(в части комплектования книжных фондов МУК "Ржевская ЦБС»</t>
    </r>
  </si>
  <si>
    <r>
      <rPr>
        <b/>
        <sz val="11"/>
        <rFont val="Times New Roman"/>
        <family val="1"/>
        <charset val="204"/>
      </rPr>
      <t>Показатель 1 «</t>
    </r>
    <r>
      <rPr>
        <sz val="11"/>
        <rFont val="Times New Roman"/>
        <family val="1"/>
        <charset val="204"/>
      </rPr>
      <t>Доля приобретенной литературы к запланированному объему»</t>
    </r>
  </si>
  <si>
    <r>
      <rPr>
        <b/>
        <sz val="11"/>
        <rFont val="Times New Roman"/>
        <family val="1"/>
        <charset val="204"/>
      </rPr>
      <t>Мероприятие</t>
    </r>
    <r>
      <rPr>
        <b/>
        <sz val="11"/>
        <color indexed="10"/>
        <rFont val="Times New Roman"/>
        <family val="1"/>
        <charset val="204"/>
      </rPr>
      <t xml:space="preserve">  2.015 </t>
    </r>
    <r>
      <rPr>
        <sz val="11"/>
        <rFont val="Times New Roman"/>
        <family val="1"/>
        <charset val="204"/>
      </rPr>
      <t>«Организация и проведение Ржевской осенней ярмарки "Таусень- урожай за плетень" и Праздников двора»</t>
    </r>
  </si>
  <si>
    <r>
      <rPr>
        <b/>
        <sz val="11"/>
        <rFont val="Times New Roman"/>
        <family val="1"/>
        <charset val="204"/>
      </rPr>
      <t>Мероприятие  2.022</t>
    </r>
    <r>
      <rPr>
        <sz val="11"/>
        <rFont val="Times New Roman"/>
        <family val="1"/>
        <charset val="204"/>
      </rPr>
      <t xml:space="preserve"> «Организация и проведение Открытого фестиваля -конкурса авторской песни "Серебренные струны»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</si>
  <si>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 Открытого фестиваля -конкурса авторской песни "Серебренные струны»</t>
    </r>
  </si>
  <si>
    <r>
      <rPr>
        <b/>
        <sz val="11"/>
        <rFont val="Times New Roman"/>
        <family val="1"/>
        <charset val="204"/>
      </rPr>
      <t>Мероприятие</t>
    </r>
    <r>
      <rPr>
        <b/>
        <sz val="11"/>
        <color indexed="10"/>
        <rFont val="Times New Roman"/>
        <family val="1"/>
        <charset val="204"/>
      </rPr>
      <t xml:space="preserve">  2.023</t>
    </r>
    <r>
      <rPr>
        <sz val="11"/>
        <rFont val="Times New Roman"/>
        <family val="1"/>
        <charset val="204"/>
      </rPr>
      <t xml:space="preserve"> «Организация деятельности Духового оркестра МУК "Дворец культуры" г. Ржева»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</si>
  <si>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мероприятий с участием Духового оркестра МУК "Дворец культуры" г. Ржева»</t>
    </r>
  </si>
  <si>
    <r>
      <rPr>
        <b/>
        <sz val="11"/>
        <rFont val="Times New Roman"/>
        <family val="1"/>
        <charset val="204"/>
      </rPr>
      <t>Мероприятие  2.024</t>
    </r>
    <r>
      <rPr>
        <sz val="11"/>
        <rFont val="Times New Roman"/>
        <family val="1"/>
        <charset val="204"/>
      </rPr>
      <t xml:space="preserve"> «Организация деятельности ансамбля камерной музыки МУК "Дворец культуры" г. Ржева»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</si>
  <si>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мероприятий с участием ансамбля камерной музыки МУК "Дворец культуры" г. Ржева»</t>
    </r>
  </si>
  <si>
    <r>
      <t xml:space="preserve">Мероприятие </t>
    </r>
    <r>
      <rPr>
        <b/>
        <sz val="11"/>
        <rFont val="Times New Roman"/>
        <family val="1"/>
        <charset val="204"/>
      </rPr>
      <t xml:space="preserve">2.014 </t>
    </r>
    <r>
      <rPr>
        <sz val="11"/>
        <rFont val="Times New Roman"/>
        <family val="1"/>
        <charset val="204"/>
      </rPr>
      <t xml:space="preserve"> «Расходы на укрепление материально-технической базы муниципальных учреждений культуры Тверской области за счет средств местного бюджета»</t>
    </r>
  </si>
  <si>
    <r>
      <t xml:space="preserve">Мероприятие </t>
    </r>
    <r>
      <rPr>
        <b/>
        <sz val="11"/>
        <rFont val="Times New Roman"/>
        <family val="1"/>
        <charset val="204"/>
      </rPr>
      <t xml:space="preserve">2.015 </t>
    </r>
    <r>
      <rPr>
        <sz val="11"/>
        <rFont val="Times New Roman"/>
        <family val="1"/>
        <charset val="204"/>
      </rPr>
      <t xml:space="preserve"> «Расходы на укрепление материально-технической базы муниципальных учреждений культуры Тверской области за счет средств местного бюджета»</t>
    </r>
  </si>
  <si>
    <r>
      <rPr>
        <b/>
        <sz val="11"/>
        <rFont val="Times New Roman"/>
        <family val="1"/>
        <charset val="204"/>
      </rPr>
      <t>Мероприятие  2.006 "</t>
    </r>
    <r>
      <rPr>
        <sz val="11"/>
        <rFont val="Times New Roman"/>
        <family val="1"/>
        <charset val="204"/>
      </rPr>
      <t>Расходы на реализацию мероприятий федеральной целевой программы" Культура России (2012 - 2018 годы)" государственной программы Российской Федерации "Развитие культуры и туризма" на 2013 - 2020 годы)</t>
    </r>
  </si>
  <si>
    <r>
      <rPr>
        <b/>
        <sz val="11"/>
        <rFont val="Times New Roman"/>
        <family val="1"/>
        <charset val="204"/>
      </rPr>
      <t>Мероприятие  1.007</t>
    </r>
    <r>
      <rPr>
        <sz val="11"/>
        <rFont val="Times New Roman"/>
        <family val="1"/>
        <charset val="204"/>
      </rPr>
      <t xml:space="preserve"> «Мероприятия по энергосбережению и  повышению энергоэффективности в казенном учреждении «Ржевская ЦБС»</t>
    </r>
  </si>
  <si>
    <r>
      <rPr>
        <b/>
        <sz val="11"/>
        <rFont val="Times New Roman"/>
        <family val="1"/>
        <charset val="204"/>
      </rPr>
      <t>Мероприятие  1.004</t>
    </r>
    <r>
      <rPr>
        <sz val="11"/>
        <rFont val="Times New Roman"/>
        <family val="1"/>
        <charset val="204"/>
      </rPr>
      <t xml:space="preserve">  "Обеспечение деятельности казенных учреждений библиотечного типа по предпринимательской и иной приносящей доход деятельности"</t>
    </r>
  </si>
  <si>
    <t>Мероприятие  2.006  Расходы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оцифровки»</t>
  </si>
  <si>
    <r>
      <t>Мероприятие  1.001 «</t>
    </r>
    <r>
      <rPr>
        <sz val="11"/>
        <rFont val="Times New Roman"/>
        <family val="1"/>
        <charset val="204"/>
      </rPr>
      <t xml:space="preserve">Обеспечение деятельности казенного учреждения  "ЦО г. Ржева"  (в части совершенствования оплаты труда категорий работников, на которые не распространяются Указы Президента РФ)» </t>
    </r>
  </si>
  <si>
    <r>
      <rPr>
        <b/>
        <sz val="11"/>
        <rFont val="Times New Roman"/>
        <family val="1"/>
        <charset val="204"/>
      </rPr>
      <t xml:space="preserve">Мероприятие 2.001 </t>
    </r>
    <r>
      <rPr>
        <sz val="11"/>
        <rFont val="Times New Roman"/>
        <family val="1"/>
        <charset val="204"/>
      </rPr>
      <t>«Проведение ремонта в казенном учреждении ЦО г. Ржева»</t>
    </r>
  </si>
  <si>
    <r>
      <rPr>
        <b/>
        <sz val="11"/>
        <rFont val="Times New Roman"/>
        <family val="1"/>
        <charset val="204"/>
      </rPr>
      <t xml:space="preserve">Мероприятие  2.002 </t>
    </r>
    <r>
      <rPr>
        <sz val="11"/>
        <rFont val="Times New Roman"/>
        <family val="1"/>
        <charset val="204"/>
      </rPr>
      <t xml:space="preserve">«Противопожарные мероприятия казенного учреждения ЦО г. Ржева»
</t>
    </r>
  </si>
  <si>
    <r>
      <rPr>
        <b/>
        <sz val="11"/>
        <rFont val="Times New Roman"/>
        <family val="1"/>
        <charset val="204"/>
      </rPr>
      <t xml:space="preserve"> Мероприятие  2.028 «</t>
    </r>
    <r>
      <rPr>
        <sz val="11"/>
        <rFont val="Times New Roman"/>
        <family val="1"/>
        <charset val="204"/>
      </rPr>
      <t>Проведение мероприятий, посвященных 120-летию центральной библиотеке им. А.Н. Островского»</t>
    </r>
  </si>
  <si>
    <r>
      <rPr>
        <b/>
        <sz val="11"/>
        <rFont val="Times New Roman"/>
        <family val="1"/>
        <charset val="204"/>
      </rPr>
      <t xml:space="preserve">Мероприятие  2.027 </t>
    </r>
    <r>
      <rPr>
        <sz val="11"/>
        <rFont val="Times New Roman"/>
        <family val="1"/>
        <charset val="204"/>
      </rPr>
      <t>«Проведение мероприятий, посвященных Общероссийскому Дню библиотек»</t>
    </r>
  </si>
  <si>
    <r>
      <rPr>
        <b/>
        <sz val="11"/>
        <rFont val="Times New Roman"/>
        <family val="1"/>
        <charset val="204"/>
      </rPr>
      <t>Показатель 2 «</t>
    </r>
    <r>
      <rPr>
        <sz val="11"/>
        <rFont val="Times New Roman"/>
        <family val="1"/>
        <charset val="204"/>
      </rPr>
      <t>Доля приобретенной литературы к запланированному объему»</t>
    </r>
  </si>
  <si>
    <t xml:space="preserve">"Приложение 1 к Муниципальной программе города Ржева Тверской области "Развитие культуры города Ржева Тверской области"  на 2014 - 2019 годы </t>
  </si>
  <si>
    <r>
      <rPr>
        <b/>
        <sz val="11"/>
        <rFont val="Times New Roman"/>
        <family val="1"/>
        <charset val="204"/>
      </rPr>
      <t xml:space="preserve">Показатель  5 </t>
    </r>
    <r>
      <rPr>
        <sz val="11"/>
        <rFont val="Times New Roman"/>
        <family val="1"/>
        <charset val="204"/>
      </rPr>
      <t xml:space="preserve"> «Доля Лауреатов  и дипломантов фестивалей, выставок и конкурсов  различного уровня, от общего количества обучающихся в учреждениях культуры города Ржева Тверской области»                                                                          </t>
    </r>
    <r>
      <rPr>
        <b/>
        <sz val="11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</si>
  <si>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освоения выделенных средств бюджета города Ржева (в части расходов на текущее содержание)»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</si>
  <si>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  «Количество объектов, прошедших обязательное энергетическое обследование в учреждениях дополнительного образования по отрасли культура»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</si>
  <si>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  «Количество объектов, прошедших обязательное энергетическое обследование в бюджетных учреждениях культурно-досугового типа по отрасли культура»</t>
    </r>
  </si>
  <si>
    <r>
      <t xml:space="preserve">Показатель </t>
    </r>
    <r>
      <rPr>
        <sz val="11"/>
        <rFont val="Times New Roman"/>
        <family val="1"/>
        <charset val="204"/>
      </rPr>
      <t>«Количество приобретенного противопожарного оборудования в казенном учреждения ЦО»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</si>
  <si>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мероприятий посвященных Дню освобождения города Ржева от немецко-фашистских захватчиков»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</si>
  <si>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открытого фестиваля детского и юношеского творчества «Созвездие талантов»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</si>
  <si>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праздничных мероприятий ко Дню Победы»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</si>
  <si>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праздничных мероприятий, посвященных Всероссийскому Дню работника культуры»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</si>
  <si>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праздничных мероприятий, посвященных Дню защиты детей»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</si>
  <si>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праздничных мероприятий, посвященных  Дню города Ржева»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</si>
  <si>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художников участвующих в проведении живописного пленэра «Ржевская палитра»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</si>
  <si>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праздничных мероприятий, посвященных  неделе детской и юношеской книге»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</si>
  <si>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мероприятий, посвященных 120-летию центральной библиотеке им. А.Н. Островского»</t>
    </r>
  </si>
  <si>
    <r>
      <t xml:space="preserve">Мероприятие  1.005 </t>
    </r>
    <r>
      <rPr>
        <sz val="11"/>
        <rFont val="Times New Roman"/>
        <family val="1"/>
        <charset val="204"/>
      </rPr>
      <t>«Обеспечение деятельности подведомственных учреждений (в части гашения кредиторской задолженности в рамках МЗ прошлых лет)»</t>
    </r>
  </si>
  <si>
    <r>
      <rPr>
        <b/>
        <sz val="11"/>
        <rFont val="Times New Roman"/>
        <family val="1"/>
        <charset val="204"/>
      </rPr>
      <t>Мероприятие  2.009</t>
    </r>
    <r>
      <rPr>
        <sz val="11"/>
        <rFont val="Times New Roman"/>
        <family val="1"/>
        <charset val="204"/>
      </rPr>
      <t xml:space="preserve">   «Улучшение условий охраны в казенных учреждениях досугового типа по отрасли культура»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</si>
  <si>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фольклорного праздника «Ржевские гостевания»</t>
    </r>
  </si>
  <si>
    <r>
      <t xml:space="preserve">Показатель </t>
    </r>
    <r>
      <rPr>
        <sz val="11"/>
        <rFont val="Times New Roman"/>
        <family val="1"/>
        <charset val="204"/>
      </rPr>
      <t>«Доля выполненных работ от общего объема запланированных работ»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</si>
  <si>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расходов учреждения «Ржевская централизованная библиотечная система» в  части совершенствования оплаты труда по категориям работников в соответствии с Указами Президента РФ в общем объёме средств, выделенных на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</si>
  <si>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>Показатель 7</t>
    </r>
    <r>
      <rPr>
        <sz val="11"/>
        <rFont val="Times New Roman"/>
        <family val="1"/>
        <charset val="204"/>
      </rPr>
      <t xml:space="preserve"> Доля учреждений культуры города Ржева Тверской области, расположенных в зданиях - объектах культурно исторического наследия требующих проведения ремонтных работ</t>
    </r>
  </si>
  <si>
    <t>"</t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</si>
  <si>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>«Отношение среднемесячной заработной платы работников  учреждения «Ржевская централизованная библиотечная система» к среднемесячной заработной плате по Тверской области»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</si>
  <si>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проведенных мероприятий, посвященных Общероссийскому Дню библиотек»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</si>
  <si>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«Среднее значение заработной платы  категорий работников, на которые не распространяются Указы Президента РФ</t>
    </r>
  </si>
  <si>
    <r>
      <rPr>
        <b/>
        <sz val="11"/>
        <rFont val="Times New Roman"/>
        <family val="1"/>
        <charset val="204"/>
      </rPr>
      <t xml:space="preserve"> Мероприятие  2.003</t>
    </r>
    <r>
      <rPr>
        <sz val="11"/>
        <rFont val="Times New Roman"/>
        <family val="1"/>
        <charset val="204"/>
      </rPr>
      <t xml:space="preserve"> «Проведение фестиваля искусств «Ржевская осень»</t>
    </r>
  </si>
  <si>
    <r>
      <rPr>
        <b/>
        <sz val="11"/>
        <rFont val="Times New Roman"/>
        <family val="1"/>
        <charset val="204"/>
      </rPr>
      <t xml:space="preserve">Мероприятие  2.004 </t>
    </r>
    <r>
      <rPr>
        <sz val="11"/>
        <rFont val="Times New Roman"/>
        <family val="1"/>
        <charset val="204"/>
      </rPr>
      <t xml:space="preserve">   «Организация и проведение новогодних и рождественских праздников»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</si>
  <si>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новогодних и рождественских мероприятий»</t>
    </r>
  </si>
  <si>
    <r>
      <rPr>
        <b/>
        <sz val="11"/>
        <rFont val="Times New Roman"/>
        <family val="1"/>
        <charset val="204"/>
      </rPr>
      <t xml:space="preserve">Мероприятие  2.006 </t>
    </r>
    <r>
      <rPr>
        <sz val="11"/>
        <rFont val="Times New Roman"/>
        <family val="1"/>
        <charset val="204"/>
      </rPr>
      <t xml:space="preserve"> «Проведение праздничных мероприятий, посвященных Дню освобождения города Ржева от немецко-фашистских захватчиков»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</si>
  <si>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молодежного фестиваля уличного танца "Street Danc»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</si>
  <si>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 участников фестиваля детского творчества Таланты нового века»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</si>
  <si>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Открытого фестиваля семейного творчества «Созвездие под названием Семья»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</si>
  <si>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 Открытого праздника Гармонистов»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</si>
  <si>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расходов на организацию и проведение мероприятий в казенных учреждениях, посвященных значимым событиям культуры и развитию культурного  сотрудничества в городе Ржеве Тверской области за счет средств бюджета города Ржева в общем объёме средств выделенных на  организацию досуга населения»  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</si>
  <si>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 участников  фестиваля струнной музыки «Волшебная скрипка»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</si>
  <si>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фестиваля искусств «Ржевская осень»</t>
    </r>
  </si>
  <si>
    <r>
      <rPr>
        <b/>
        <sz val="11"/>
        <rFont val="Times New Roman"/>
        <family val="1"/>
        <charset val="204"/>
      </rPr>
      <t xml:space="preserve">Мероприятие  2.005 </t>
    </r>
    <r>
      <rPr>
        <sz val="11"/>
        <rFont val="Times New Roman"/>
        <family val="1"/>
        <charset val="204"/>
      </rPr>
      <t xml:space="preserve">  «Организация праздников «Широкая масленица", "Проводы зимы»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</si>
  <si>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мероприятия посвященного празднику «Широкая масленица", "Проводы зимы»</t>
    </r>
  </si>
  <si>
    <r>
      <rPr>
        <b/>
        <sz val="11"/>
        <rFont val="Times New Roman"/>
        <family val="1"/>
        <charset val="204"/>
      </rPr>
      <t>Мероприятие  2.008</t>
    </r>
    <r>
      <rPr>
        <sz val="11"/>
        <rFont val="Times New Roman"/>
        <family val="1"/>
        <charset val="204"/>
      </rPr>
      <t xml:space="preserve">   «Проведение открытого фестиваля детского и юношеского творчества «Созвездие талантов»</t>
    </r>
  </si>
  <si>
    <r>
      <rPr>
        <b/>
        <sz val="11"/>
        <rFont val="Times New Roman"/>
        <family val="1"/>
        <charset val="204"/>
      </rPr>
      <t>Мероприятие  2.009</t>
    </r>
    <r>
      <rPr>
        <sz val="11"/>
        <rFont val="Times New Roman"/>
        <family val="1"/>
        <charset val="204"/>
      </rPr>
      <t xml:space="preserve">  «Проведение праздничных мероприятий ко Дню Победы»</t>
    </r>
  </si>
  <si>
    <r>
      <rPr>
        <b/>
        <sz val="11"/>
        <rFont val="Times New Roman"/>
        <family val="1"/>
        <charset val="204"/>
      </rPr>
      <t>Мероприятие  2.010</t>
    </r>
    <r>
      <rPr>
        <sz val="11"/>
        <rFont val="Times New Roman"/>
        <family val="1"/>
        <charset val="204"/>
      </rPr>
      <t xml:space="preserve">  « Проведение праздничных мероприятий, посвященных Всероссийскому Дню работника культуры»</t>
    </r>
  </si>
  <si>
    <r>
      <rPr>
        <b/>
        <sz val="11"/>
        <rFont val="Times New Roman"/>
        <family val="1"/>
        <charset val="204"/>
      </rPr>
      <t>Мероприятие 2.011</t>
    </r>
    <r>
      <rPr>
        <sz val="11"/>
        <rFont val="Times New Roman"/>
        <family val="1"/>
        <charset val="204"/>
      </rPr>
      <t xml:space="preserve">   «Проведение праздничных мероприятий, посвященных Дню защиты детей»</t>
    </r>
  </si>
  <si>
    <r>
      <rPr>
        <b/>
        <sz val="11"/>
        <rFont val="Times New Roman"/>
        <family val="1"/>
        <charset val="204"/>
      </rPr>
      <t>Мероприятие  2.012</t>
    </r>
    <r>
      <rPr>
        <sz val="11"/>
        <rFont val="Times New Roman"/>
        <family val="1"/>
        <charset val="204"/>
      </rPr>
      <t xml:space="preserve">   «Проведение праздничных мероприятий, посвященных  Дню города Ржева»</t>
    </r>
  </si>
  <si>
    <r>
      <rPr>
        <b/>
        <sz val="11"/>
        <rFont val="Times New Roman"/>
        <family val="1"/>
        <charset val="204"/>
      </rPr>
      <t xml:space="preserve">  Мероприятие  2.013 «</t>
    </r>
    <r>
      <rPr>
        <sz val="11"/>
        <rFont val="Times New Roman"/>
        <family val="1"/>
        <charset val="204"/>
      </rPr>
      <t xml:space="preserve"> Проведение живописного пленэра «Ржевская палитра»</t>
    </r>
  </si>
  <si>
    <t xml:space="preserve">Подпрограмма 1 «Развитие дополнительного образования детей в области культуры города Ржева Тверской области"   </t>
  </si>
  <si>
    <r>
      <rPr>
        <b/>
        <sz val="11"/>
        <rFont val="Times New Roman"/>
        <family val="1"/>
        <charset val="204"/>
      </rPr>
      <t>Показатель 1.</t>
    </r>
    <r>
      <rPr>
        <sz val="11"/>
        <rFont val="Times New Roman"/>
        <family val="1"/>
        <charset val="204"/>
      </rPr>
      <t xml:space="preserve"> «Фонд оплаты труда  государственных (муниципальных) органов и взносы по обязательному социальному страхованию»</t>
    </r>
  </si>
  <si>
    <r>
      <rPr>
        <b/>
        <sz val="11"/>
        <rFont val="Times New Roman"/>
        <family val="1"/>
        <charset val="204"/>
      </rPr>
      <t>Показатель 2.</t>
    </r>
    <r>
      <rPr>
        <sz val="11"/>
        <rFont val="Times New Roman"/>
        <family val="1"/>
        <charset val="204"/>
      </rPr>
      <t xml:space="preserve"> «Иные выплаты персоналу государственных (муниципальных) органов, за исключением фонда оплаты труда»
</t>
    </r>
  </si>
  <si>
    <r>
      <rPr>
        <b/>
        <sz val="11"/>
        <rFont val="Times New Roman"/>
        <family val="1"/>
        <charset val="204"/>
      </rPr>
      <t>Административное мероприятие 3.007</t>
    </r>
    <r>
      <rPr>
        <sz val="11"/>
        <rFont val="Times New Roman"/>
        <family val="1"/>
        <charset val="204"/>
      </rPr>
      <t xml:space="preserve">  «Сопровождение и информационное наполнение раздела «Культура» официального сайта </t>
    </r>
    <r>
      <rPr>
        <sz val="11"/>
        <color indexed="10"/>
        <rFont val="Times New Roman"/>
        <family val="1"/>
        <charset val="204"/>
      </rPr>
      <t>А</t>
    </r>
    <r>
      <rPr>
        <sz val="11"/>
        <rFont val="Times New Roman"/>
        <family val="1"/>
        <charset val="204"/>
      </rPr>
      <t xml:space="preserve">дминистрации города Ржева Тверской области»
</t>
    </r>
  </si>
  <si>
    <t>Принятые обозначения и сокращения:</t>
  </si>
  <si>
    <t xml:space="preserve">Коды бюджетной классификации </t>
  </si>
  <si>
    <t>Единица  измерения</t>
  </si>
  <si>
    <t>единиц</t>
  </si>
  <si>
    <t>человек</t>
  </si>
  <si>
    <t>процент</t>
  </si>
  <si>
    <t>Подраздел</t>
  </si>
  <si>
    <t>Раздел</t>
  </si>
  <si>
    <t xml:space="preserve">Код администратора  программы </t>
  </si>
  <si>
    <t>Программа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</si>
  <si>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</si>
  <si>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</si>
  <si>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1.Программа - муниципальная программа города Ржева Тверской области</t>
  </si>
  <si>
    <t>проценты</t>
  </si>
  <si>
    <t>тыс. руб.</t>
  </si>
  <si>
    <t>тыс.экз.</t>
  </si>
  <si>
    <t>экз.</t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</si>
  <si>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Количество служащих централизованной бухгалтерии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</si>
  <si>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sz val="11"/>
        <rFont val="Times New Roman"/>
        <family val="1"/>
        <charset val="204"/>
      </rPr>
      <t xml:space="preserve"> Количество работников, осуществляющих профессиональную деятельность по профессиям рабочих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</si>
  <si>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Количество муниципальных служащих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</si>
  <si>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sz val="11"/>
        <rFont val="Times New Roman"/>
        <family val="1"/>
        <charset val="204"/>
      </rPr>
      <t xml:space="preserve"> Количество работников не являющихся муниципальными служащими</t>
    </r>
  </si>
  <si>
    <t>тыс.рублей</t>
  </si>
  <si>
    <r>
      <rPr>
        <b/>
        <sz val="11"/>
        <rFont val="Times New Roman"/>
        <family val="1"/>
        <charset val="204"/>
      </rPr>
      <t>Административное мероприятие 2.001</t>
    </r>
    <r>
      <rPr>
        <sz val="11"/>
        <rFont val="Times New Roman"/>
        <family val="1"/>
        <charset val="204"/>
      </rPr>
      <t xml:space="preserve">  «Организация и проведение общегородских культурно-массовых мероприятий в городе Ржеве Тверской области» </t>
    </r>
  </si>
  <si>
    <r>
      <rPr>
        <b/>
        <sz val="11"/>
        <rFont val="Times New Roman"/>
        <family val="1"/>
        <charset val="204"/>
      </rPr>
      <t>Показатель административного мероприятия</t>
    </r>
    <r>
      <rPr>
        <sz val="11"/>
        <rFont val="Times New Roman"/>
        <family val="1"/>
        <charset val="204"/>
      </rPr>
      <t xml:space="preserve"> «Количество разработанных проектов нормативных правовых актов  города Ржева Тверской области по вопросам, относящимся к сфере ведения Отдела культуры администрации города Ржева Тверской области»</t>
    </r>
  </si>
  <si>
    <r>
      <rPr>
        <b/>
        <sz val="11"/>
        <rFont val="Times New Roman"/>
        <family val="1"/>
        <charset val="204"/>
      </rPr>
      <t>Показатель административного мероприятия</t>
    </r>
    <r>
      <rPr>
        <sz val="11"/>
        <rFont val="Times New Roman"/>
        <family val="1"/>
        <charset val="204"/>
      </rPr>
      <t xml:space="preserve"> «Количество проведенных совещаний директоров учреждений культуры города Ржева Тверской области»</t>
    </r>
  </si>
  <si>
    <r>
      <rPr>
        <b/>
        <sz val="11"/>
        <rFont val="Times New Roman"/>
        <family val="1"/>
        <charset val="204"/>
      </rPr>
      <t>Показатель административного мероприятия</t>
    </r>
    <r>
      <rPr>
        <sz val="11"/>
        <rFont val="Times New Roman"/>
        <family val="1"/>
        <charset val="204"/>
      </rPr>
      <t xml:space="preserve"> «Количество   
направленных в Комитет по делам культуры Тверской области заявок для участия в Областной программе софинансирования»</t>
    </r>
  </si>
  <si>
    <r>
      <rPr>
        <b/>
        <sz val="11"/>
        <rFont val="Times New Roman"/>
        <family val="1"/>
        <charset val="204"/>
      </rPr>
      <t>Показатель административного мероприятия</t>
    </r>
    <r>
      <rPr>
        <sz val="11"/>
        <rFont val="Times New Roman"/>
        <family val="1"/>
        <charset val="204"/>
      </rPr>
      <t xml:space="preserve"> «Количество   
соглашений с  Комитетом  по делам культуры Тверской области по вопросам реализации совместных проектов в сфере культуры»</t>
    </r>
  </si>
  <si>
    <r>
      <rPr>
        <b/>
        <sz val="11"/>
        <rFont val="Times New Roman"/>
        <family val="1"/>
        <charset val="204"/>
      </rPr>
      <t>Показатель административного мероприятия</t>
    </r>
    <r>
      <rPr>
        <sz val="11"/>
        <rFont val="Times New Roman"/>
        <family val="1"/>
        <charset val="204"/>
      </rPr>
      <t xml:space="preserve"> «Количество   
соглашений с органами местного самоуправления сферы культуры муниципальных образований  Тверской области по вопросам реализации совместных проектов в сфере культуры»</t>
    </r>
  </si>
  <si>
    <r>
      <rPr>
        <b/>
        <sz val="11"/>
        <rFont val="Times New Roman"/>
        <family val="1"/>
        <charset val="204"/>
      </rPr>
      <t>Показатель административного мероприятия</t>
    </r>
    <r>
      <rPr>
        <sz val="11"/>
        <rFont val="Times New Roman"/>
        <family val="1"/>
        <charset val="204"/>
      </rPr>
      <t xml:space="preserve"> «Количество   
соглашений с правоохранительными органами по вопросам обеспечения правопорядка и безопасности при проведении мероприятий сферы культуры на территории города Ржева Тверской области, совершенствования антинаркотической пропаганды, популяризация здорового образа жизни»</t>
    </r>
  </si>
  <si>
    <t>посещений</t>
  </si>
  <si>
    <r>
      <rPr>
        <b/>
        <sz val="11"/>
        <rFont val="Times New Roman"/>
        <family val="1"/>
        <charset val="204"/>
      </rPr>
      <t>Административное мероприятие 1.001</t>
    </r>
    <r>
      <rPr>
        <sz val="11"/>
        <rFont val="Times New Roman"/>
        <family val="1"/>
        <charset val="204"/>
      </rPr>
      <t xml:space="preserve">  «Организация и проведение мероприятий, в рамках общегородских мероприятий в городе Ржеве» </t>
    </r>
  </si>
  <si>
    <t>да</t>
  </si>
  <si>
    <t>да/нет</t>
  </si>
  <si>
    <r>
      <rPr>
        <b/>
        <sz val="11"/>
        <rFont val="Times New Roman"/>
        <family val="1"/>
        <charset val="204"/>
      </rPr>
      <t>Мероприятие 1.002</t>
    </r>
    <r>
      <rPr>
        <sz val="11"/>
        <rFont val="Times New Roman"/>
        <family val="1"/>
        <charset val="204"/>
      </rPr>
      <t xml:space="preserve">  «Прочая закупка товаров, работ и услуг для обеспечения государственных (муниципальных) нужд»</t>
    </r>
  </si>
  <si>
    <r>
      <rPr>
        <b/>
        <sz val="11"/>
        <rFont val="Times New Roman"/>
        <family val="1"/>
        <charset val="204"/>
      </rPr>
      <t>Мероприятие 1.003</t>
    </r>
    <r>
      <rPr>
        <sz val="11"/>
        <rFont val="Times New Roman"/>
        <family val="1"/>
        <charset val="204"/>
      </rPr>
      <t xml:space="preserve">   «Уплата налога на имущество организаций и земельного налога»
</t>
    </r>
  </si>
  <si>
    <r>
      <rPr>
        <b/>
        <sz val="11"/>
        <rFont val="Times New Roman"/>
        <family val="1"/>
        <charset val="204"/>
      </rPr>
      <t>Мероприятие 1.004</t>
    </r>
    <r>
      <rPr>
        <sz val="11"/>
        <rFont val="Times New Roman"/>
        <family val="1"/>
        <charset val="204"/>
      </rPr>
      <t xml:space="preserve">   «Уплата прочих налогов, сборов и иных платежей»
</t>
    </r>
  </si>
  <si>
    <t>3. Административные мероприятия</t>
  </si>
  <si>
    <r>
      <rPr>
        <b/>
        <sz val="11"/>
        <rFont val="Times New Roman"/>
        <family val="1"/>
        <charset val="204"/>
      </rPr>
      <t>Административное мероприятие 1.002</t>
    </r>
    <r>
      <rPr>
        <sz val="11"/>
        <rFont val="Times New Roman"/>
        <family val="1"/>
        <charset val="204"/>
      </rPr>
      <t xml:space="preserve">  «Выставочное дело в городе Ржеве Тверской области» (организация выставочной деятельности и художественных конкурсов)»</t>
    </r>
  </si>
  <si>
    <r>
      <rPr>
        <b/>
        <sz val="11"/>
        <rFont val="Times New Roman"/>
        <family val="1"/>
        <charset val="204"/>
      </rPr>
      <t>Мероприятие  1.001</t>
    </r>
    <r>
      <rPr>
        <sz val="11"/>
        <rFont val="Times New Roman"/>
        <family val="1"/>
        <charset val="204"/>
      </rPr>
      <t xml:space="preserve">   «Фонд оплаты труда  государственных (муниципальных) органов и взносы по обязательному социальному страхованию»</t>
    </r>
  </si>
  <si>
    <r>
      <rPr>
        <b/>
        <sz val="11"/>
        <rFont val="Times New Roman"/>
        <family val="1"/>
        <charset val="204"/>
      </rPr>
      <t>Административное мероприятие 3.002</t>
    </r>
    <r>
      <rPr>
        <sz val="11"/>
        <rFont val="Times New Roman"/>
        <family val="1"/>
        <charset val="204"/>
      </rPr>
      <t xml:space="preserve">  «Организация и проведение совещаний директоров учреждений культуры города Ржева Тверской области»
</t>
    </r>
  </si>
  <si>
    <r>
      <rPr>
        <b/>
        <sz val="11"/>
        <rFont val="Times New Roman"/>
        <family val="1"/>
        <charset val="204"/>
      </rPr>
      <t>Административное мероприятие 3.001</t>
    </r>
    <r>
      <rPr>
        <sz val="11"/>
        <rFont val="Times New Roman"/>
        <family val="1"/>
        <charset val="204"/>
      </rPr>
      <t xml:space="preserve">  «Разработка проектов нормативных правовых актов  города Ржева Тверской области по вопросам, относящимся к сфере ведения Отдела культуры администрации города Ржева Тверской области»
</t>
    </r>
  </si>
  <si>
    <r>
      <rPr>
        <b/>
        <sz val="11"/>
        <rFont val="Times New Roman"/>
        <family val="1"/>
        <charset val="204"/>
      </rPr>
      <t>Административное мероприятие 3.003</t>
    </r>
    <r>
      <rPr>
        <sz val="11"/>
        <rFont val="Times New Roman"/>
        <family val="1"/>
        <charset val="204"/>
      </rPr>
      <t xml:space="preserve">  «Подготовка и направление в Комитет по делам культуры Тверской области заявок для участия в Областной программе софинансирования»
</t>
    </r>
  </si>
  <si>
    <r>
      <rPr>
        <b/>
        <sz val="11"/>
        <rFont val="Times New Roman"/>
        <family val="1"/>
        <charset val="204"/>
      </rPr>
      <t>Административное мероприятие 3.004</t>
    </r>
    <r>
      <rPr>
        <sz val="11"/>
        <rFont val="Times New Roman"/>
        <family val="1"/>
        <charset val="204"/>
      </rPr>
      <t xml:space="preserve">  «Взаимодействие с  Комитетом  по делам культуры Тверской области по вопросам реализации совместных проектов в сфере культуры»
</t>
    </r>
  </si>
  <si>
    <r>
      <rPr>
        <b/>
        <sz val="11"/>
        <rFont val="Times New Roman"/>
        <family val="1"/>
        <charset val="204"/>
      </rPr>
      <t>Административное мероприятие 3.005</t>
    </r>
    <r>
      <rPr>
        <sz val="11"/>
        <rFont val="Times New Roman"/>
        <family val="1"/>
        <charset val="204"/>
      </rPr>
      <t xml:space="preserve">  «Взаимодействие  с органами местного самоуправления сферы культуры муниципальных образований  Тверской области по вопросам реализации совместных проектов в сфере культуры»
</t>
    </r>
  </si>
  <si>
    <r>
      <rPr>
        <b/>
        <sz val="11"/>
        <rFont val="Times New Roman"/>
        <family val="1"/>
        <charset val="204"/>
      </rPr>
      <t>Административное мероприятие 3.006</t>
    </r>
    <r>
      <rPr>
        <sz val="11"/>
        <rFont val="Times New Roman"/>
        <family val="1"/>
        <charset val="204"/>
      </rPr>
      <t xml:space="preserve">  «Взаимодействие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города Ржева Тверской области, совершенствования антинаркотической пропаганды, популяризация здорового образа жизни»
</t>
    </r>
  </si>
  <si>
    <t xml:space="preserve">Подпрограмма 3  «Организация библиотечного обслуживания населения города Ржева Тверской области» </t>
  </si>
  <si>
    <t>Характеристика Муниципальной  программы города Ржева Тверской области</t>
  </si>
  <si>
    <r>
      <t>Мероприятие 1.007 «</t>
    </r>
    <r>
      <rPr>
        <sz val="11"/>
        <rFont val="Times New Roman"/>
        <family val="1"/>
        <charset val="204"/>
      </rPr>
      <t>Гашение кредиторской задолженности»</t>
    </r>
  </si>
  <si>
    <t xml:space="preserve">Программа «Развитие культуры города Ржева Тверской области»  на 2014 – 2019 годы
</t>
  </si>
  <si>
    <t>Обеспечивающая подпрограмма</t>
  </si>
  <si>
    <r>
      <rPr>
        <b/>
        <sz val="11"/>
        <rFont val="Times New Roman"/>
        <family val="1"/>
        <charset val="204"/>
      </rPr>
      <t>Показатель административного мероприятия</t>
    </r>
    <r>
      <rPr>
        <sz val="11"/>
        <rFont val="Times New Roman"/>
        <family val="1"/>
        <charset val="204"/>
      </rPr>
      <t xml:space="preserve"> «Количество         
посещений  раздела «Культура» официального сайта Администрации города Ржева Тверской области»</t>
    </r>
  </si>
  <si>
    <t>Годы реализации муниципальной программы</t>
  </si>
  <si>
    <t xml:space="preserve">«Развитие культуры города Ржева Тверской области"  на 2014 - 2019 годы </t>
  </si>
  <si>
    <t xml:space="preserve">2. Централизованная бухгалтерия (Профессиональная подготовка, переподготовка и повышение квалификации)
</t>
  </si>
  <si>
    <t xml:space="preserve">Программная часть </t>
  </si>
  <si>
    <t>Д</t>
  </si>
  <si>
    <t>В</t>
  </si>
  <si>
    <t>Б</t>
  </si>
  <si>
    <t>Г</t>
  </si>
  <si>
    <t>L</t>
  </si>
  <si>
    <t>Код целевой статьи расхода бюджета</t>
  </si>
  <si>
    <t>2. Цель  -  муниципальной программы города Ржева Тверской области.</t>
  </si>
  <si>
    <t>3. Подпрограмма  - подпрограмма муниципальной программы города Ржева Тверской области.</t>
  </si>
  <si>
    <t>4. Задача  - задача подпрограммы.</t>
  </si>
  <si>
    <t>5. Мероприятие - мероприятие подпрограммы.</t>
  </si>
  <si>
    <t>6. Административное мероприятие - административное мероприятие подпрограммы или обеспечивающей подпрограммы.</t>
  </si>
  <si>
    <r>
      <t xml:space="preserve">Главный администратор муниципальной программы города Ржева Тверской области - </t>
    </r>
    <r>
      <rPr>
        <u/>
        <sz val="12"/>
        <rFont val="Times New Roman"/>
        <family val="1"/>
        <charset val="204"/>
      </rPr>
      <t>Отдел культуры администрации города Ржева Тверской области</t>
    </r>
  </si>
  <si>
    <t>Подпрограмма 4  «Организация и проведение массовых, культурно-просветительских и театрально-зрелищных мероприятий в городе Ржеве Тверской области»</t>
  </si>
  <si>
    <t>С</t>
  </si>
  <si>
    <t>Подпрограмма 5  «Организация обслуживания учреждений подведомственных Отделу культуры администрации города Ржева Тверской области»</t>
  </si>
  <si>
    <t>78 618,0</t>
  </si>
  <si>
    <r>
      <rPr>
        <b/>
        <sz val="11"/>
        <rFont val="Times New Roman"/>
        <family val="1"/>
        <charset val="204"/>
      </rPr>
      <t>Цель  1</t>
    </r>
    <r>
      <rPr>
        <sz val="11"/>
        <rFont val="Times New Roman"/>
        <family val="1"/>
        <charset val="204"/>
      </rPr>
      <t xml:space="preserve"> «Создание условий для повышения качества и разнообразия услуг, предоставляемых в сфере культуры и искусства, развития творческих способностей и обеспечение равного доступа жителей города Ржева Тверской области к культурным ценностям, знаниям и информации, участие их в культурной жизни, удовлетворение  потребностей в развитии и реализации культурного и духовного потенциала города Ржева Тверской области»       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</si>
  <si>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  Уровень удовлетворенности населения качеством услуг, предоставляемых учреждениями дополнительного образования  в области культуры в городе Ржеве Тверской области
</t>
    </r>
  </si>
  <si>
    <r>
      <rPr>
        <b/>
        <sz val="11"/>
        <rFont val="Times New Roman"/>
        <family val="1"/>
        <charset val="204"/>
      </rPr>
      <t>Показатель  2</t>
    </r>
    <r>
      <rPr>
        <sz val="11"/>
        <rFont val="Times New Roman"/>
        <family val="1"/>
        <charset val="204"/>
      </rPr>
      <t xml:space="preserve">   Уровень удовлетворенности населения качеством услуг, предоставляемых учреждениями культуры в городе Ржеве Тверской области</t>
    </r>
  </si>
  <si>
    <r>
      <rPr>
        <b/>
        <sz val="11"/>
        <rFont val="Times New Roman"/>
        <family val="1"/>
        <charset val="204"/>
      </rPr>
      <t>Показатель  3</t>
    </r>
    <r>
      <rPr>
        <sz val="11"/>
        <rFont val="Times New Roman"/>
        <family val="1"/>
        <charset val="204"/>
      </rPr>
      <t xml:space="preserve">   Уровень удовлетворенности населения качеством услуг, предоставляемых Муниципальным учреждением культуры «Ржевская централизованная  библиотечная система»
</t>
    </r>
  </si>
  <si>
    <t>Задача  1. «Совершенствование механизмов управления системой образовательных учреждений дополнительного образования детей в сфере культуры города Ржева Тверской области»</t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</si>
  <si>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Процент обеспеченности Муниципальных образовательных учреждений дополнительного образования детей  в области культуры города Ржева Тверской области в соответствии с нормативами, необходимыми для качественного оказания муниципальных услуг
</t>
    </r>
  </si>
  <si>
    <r>
      <rPr>
        <b/>
        <sz val="11"/>
        <rFont val="Times New Roman"/>
        <family val="1"/>
        <charset val="204"/>
      </rPr>
      <t>Показатель  2</t>
    </r>
    <r>
      <rPr>
        <sz val="11"/>
        <rFont val="Times New Roman"/>
        <family val="1"/>
        <charset val="204"/>
      </rPr>
      <t xml:space="preserve"> Доля сотрудников муниципальных образовательных учреждений дополнительного образования детей  в области культуры, прошедших аттестацию в соответствии с действующим законодательством</t>
    </r>
  </si>
  <si>
    <r>
      <t xml:space="preserve">Показатель  3  </t>
    </r>
    <r>
      <rPr>
        <sz val="11"/>
        <rFont val="Times New Roman"/>
        <family val="1"/>
        <charset val="204"/>
      </rPr>
      <t>Анализ загрузки каждой единицы, выявление резервов по загрузке</t>
    </r>
  </si>
  <si>
    <r>
      <rPr>
        <b/>
        <sz val="11"/>
        <rFont val="Times New Roman"/>
        <family val="1"/>
        <charset val="204"/>
      </rPr>
      <t xml:space="preserve">Показатель  4  </t>
    </r>
    <r>
      <rPr>
        <sz val="11"/>
        <rFont val="Times New Roman"/>
        <family val="1"/>
        <charset val="204"/>
      </rPr>
      <t>Установление типовых нормативов штатной численности муниципального учреждения</t>
    </r>
  </si>
  <si>
    <r>
      <rPr>
        <b/>
        <sz val="11"/>
        <rFont val="Times New Roman"/>
        <family val="1"/>
        <charset val="204"/>
      </rPr>
      <t>Показатель  5</t>
    </r>
    <r>
      <rPr>
        <sz val="11"/>
        <rFont val="Times New Roman"/>
        <family val="1"/>
        <charset val="204"/>
      </rPr>
      <t xml:space="preserve"> Анализ совместителей, выявление случаев получения заработной платы одним сотрудником в нескольких муниципальных учреждениях за выполнение схожих функций</t>
    </r>
  </si>
  <si>
    <r>
      <rPr>
        <b/>
        <sz val="11"/>
        <rFont val="Times New Roman"/>
        <family val="1"/>
        <charset val="204"/>
      </rPr>
      <t xml:space="preserve">Показатель  6 </t>
    </r>
    <r>
      <rPr>
        <sz val="11"/>
        <rFont val="Times New Roman"/>
        <family val="1"/>
        <charset val="204"/>
      </rPr>
      <t>Анализ наполняемости классов и секций, учебной нагрузки на одного работника, оценка возможности объединения одноплановых занятий близких возрастных групп</t>
    </r>
  </si>
  <si>
    <r>
      <rPr>
        <b/>
        <sz val="11"/>
        <rFont val="Times New Roman"/>
        <family val="1"/>
        <charset val="204"/>
      </rPr>
      <t>Мероприятие  1.001</t>
    </r>
    <r>
      <rPr>
        <sz val="11"/>
        <rFont val="Times New Roman"/>
        <family val="1"/>
        <charset val="204"/>
      </rPr>
      <t xml:space="preserve"> «Предоставление общедоступного и бесплатного дополнительного образования детей  в бюджетных учреждениях в области культуры (в части совершенствования оплаты труда по категориям работников в соответствии с Указами Президента РФ)»</t>
    </r>
  </si>
  <si>
    <r>
      <rPr>
        <b/>
        <sz val="11"/>
        <rFont val="Times New Roman"/>
        <family val="1"/>
        <charset val="204"/>
      </rPr>
      <t>Мероприятие  1.002</t>
    </r>
    <r>
      <rPr>
        <sz val="11"/>
        <rFont val="Times New Roman"/>
        <family val="1"/>
        <charset val="204"/>
      </rPr>
      <t xml:space="preserve"> «Предоставление общедоступного и бесплатного дополнительного образования детей в бюджетных учреждениях в области культуры (в части совершенствования  оплаты труда категорий работников, на которые не распространяются Указы Президента РФ)»</t>
    </r>
  </si>
  <si>
    <t>Задача  2. Укрепление и развитие материально-технической базы учреждений дополнительного образования  в области культуры</t>
  </si>
  <si>
    <r>
      <rPr>
        <b/>
        <sz val="11"/>
        <rFont val="Times New Roman"/>
        <family val="1"/>
        <charset val="204"/>
      </rPr>
      <t xml:space="preserve">Показатель  1 </t>
    </r>
    <r>
      <rPr>
        <sz val="11"/>
        <rFont val="Times New Roman"/>
        <family val="1"/>
        <charset val="204"/>
      </rPr>
      <t xml:space="preserve"> Процент методического обеспечения образовательного процесса в муниципальных учреждениях дополнительного образования детей в области культуры современным требованиям при  ведении образовательного процесса
 </t>
    </r>
  </si>
  <si>
    <r>
      <rPr>
        <b/>
        <sz val="11"/>
        <rFont val="Times New Roman"/>
        <family val="1"/>
        <charset val="204"/>
      </rPr>
      <t>Показатель  2</t>
    </r>
    <r>
      <rPr>
        <sz val="11"/>
        <rFont val="Times New Roman"/>
        <family val="1"/>
        <charset val="204"/>
      </rPr>
      <t xml:space="preserve">  Доля Муниципальных образовательных учреждений дополнительного образования детей в области культуры, пополняющих фонд учреждения музыкальными инструментами</t>
    </r>
  </si>
  <si>
    <r>
      <rPr>
        <b/>
        <sz val="11"/>
        <rFont val="Times New Roman"/>
        <family val="1"/>
        <charset val="204"/>
      </rPr>
      <t xml:space="preserve">Показатель  3 </t>
    </r>
    <r>
      <rPr>
        <sz val="11"/>
        <rFont val="Times New Roman"/>
        <family val="1"/>
        <charset val="204"/>
      </rPr>
      <t xml:space="preserve"> Доля педагогических работников учреждений дополнительного образования детей в области культуры города Ржева Тверской области, имеющих 1 и высшую квалификационную категорию</t>
    </r>
  </si>
  <si>
    <r>
      <rPr>
        <b/>
        <sz val="11"/>
        <rFont val="Times New Roman"/>
        <family val="1"/>
        <charset val="204"/>
      </rPr>
      <t>Административное мероприятие  2.001</t>
    </r>
    <r>
      <rPr>
        <sz val="11"/>
        <rFont val="Times New Roman"/>
        <family val="1"/>
        <charset val="204"/>
      </rPr>
      <t xml:space="preserve"> «Осуществление учредителем контроля за выполнением стандарта муниципальной услуги»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</si>
  <si>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«Количество проверок учреждений дополнительного образования детей в области культуры города Ржева Тверской области»</t>
    </r>
  </si>
  <si>
    <r>
      <rPr>
        <b/>
        <sz val="11"/>
        <rFont val="Times New Roman"/>
        <family val="1"/>
        <charset val="204"/>
      </rPr>
      <t xml:space="preserve">Мероприятие  2.003  </t>
    </r>
    <r>
      <rPr>
        <sz val="11"/>
        <rFont val="Times New Roman"/>
        <family val="1"/>
        <charset val="204"/>
      </rPr>
      <t xml:space="preserve">«Проведение противопожарных мероприятий в учреждениях дополнительного образования  по отрасли культура» 
</t>
    </r>
  </si>
  <si>
    <r>
      <rPr>
        <b/>
        <sz val="11"/>
        <rFont val="Times New Roman"/>
        <family val="1"/>
        <charset val="204"/>
      </rPr>
      <t xml:space="preserve">Мероприятие 2.004 </t>
    </r>
    <r>
      <rPr>
        <sz val="11"/>
        <rFont val="Times New Roman"/>
        <family val="1"/>
        <charset val="204"/>
      </rPr>
      <t xml:space="preserve"> «Приобретение музыкальных инструментов и оборудования в учреждениях дополнительного образования по отрасли культура (местный бюджет)»</t>
    </r>
  </si>
  <si>
    <r>
      <rPr>
        <b/>
        <sz val="11"/>
        <rFont val="Times New Roman"/>
        <family val="1"/>
        <charset val="204"/>
      </rPr>
      <t>Мероприятие 2.005</t>
    </r>
    <r>
      <rPr>
        <sz val="11"/>
        <rFont val="Times New Roman"/>
        <family val="1"/>
        <charset val="204"/>
      </rPr>
      <t xml:space="preserve"> «Приобретение музыкальных инструментов и оборудования учреждениям дополнительного образования по отрасли культура (областной бюджет)»</t>
    </r>
  </si>
  <si>
    <r>
      <rPr>
        <b/>
        <sz val="11"/>
        <rFont val="Times New Roman"/>
        <family val="1"/>
        <charset val="204"/>
      </rPr>
      <t xml:space="preserve">Мероприятие  2.007 </t>
    </r>
    <r>
      <rPr>
        <sz val="11"/>
        <rFont val="Times New Roman"/>
        <family val="1"/>
        <charset val="204"/>
      </rPr>
      <t>« Мероприятия по энергосбережению и  повышению энергоэффективности в учреждениях дополнительного образования по отрасли культура»</t>
    </r>
  </si>
  <si>
    <t>Задача  1.  «Совершенствование механизмов управления системой учреждений культурно-досугового типа города Ржева Тверской области в режиме развития и функционирования»</t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</si>
  <si>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Процент обеспеченности Муниципальных учреждений культурно-досугового типа города Ржева Тверской области в соответствии с нормативами, необходимыми для качественного оказания муниципальных услуг</t>
    </r>
  </si>
  <si>
    <r>
      <rPr>
        <b/>
        <sz val="11"/>
        <rFont val="Times New Roman"/>
        <family val="1"/>
        <charset val="204"/>
      </rPr>
      <t>Показатель  2</t>
    </r>
    <r>
      <rPr>
        <sz val="11"/>
        <rFont val="Times New Roman"/>
        <family val="1"/>
        <charset val="204"/>
      </rPr>
      <t xml:space="preserve"> Доля сотрудников муниципальных учреждений культурно-досугового типа, прошедших аттестацию в соответствии с действующим законодательством</t>
    </r>
  </si>
  <si>
    <r>
      <rPr>
        <b/>
        <sz val="11"/>
        <rFont val="Times New Roman"/>
        <family val="1"/>
        <charset val="204"/>
      </rPr>
      <t xml:space="preserve">Показатель  3  </t>
    </r>
    <r>
      <rPr>
        <sz val="11"/>
        <rFont val="Times New Roman"/>
        <family val="1"/>
        <charset val="204"/>
      </rPr>
      <t>Установление типовых нормативов штатной численности муниципального учреждения</t>
    </r>
  </si>
  <si>
    <r>
      <rPr>
        <b/>
        <sz val="11"/>
        <rFont val="Times New Roman"/>
        <family val="1"/>
        <charset val="204"/>
      </rPr>
      <t xml:space="preserve">Показатель  4 </t>
    </r>
    <r>
      <rPr>
        <sz val="11"/>
        <rFont val="Times New Roman"/>
        <family val="1"/>
        <charset val="204"/>
      </rPr>
      <t>Анализ совместителей, выявление случаев получения заработной платы одним сотрудником в нескольких муниципальных учреждениях за выполнение схожих функций</t>
    </r>
  </si>
  <si>
    <r>
      <rPr>
        <b/>
        <sz val="11"/>
        <rFont val="Times New Roman"/>
        <family val="1"/>
        <charset val="204"/>
      </rPr>
      <t xml:space="preserve">Показатель  5 </t>
    </r>
    <r>
      <rPr>
        <sz val="11"/>
        <rFont val="Times New Roman"/>
        <family val="1"/>
        <charset val="204"/>
      </rPr>
      <t xml:space="preserve"> Анализ возможностей по расширению оказания платных услуг</t>
    </r>
  </si>
  <si>
    <r>
      <rPr>
        <b/>
        <sz val="11"/>
        <rFont val="Times New Roman"/>
        <family val="1"/>
        <charset val="204"/>
      </rPr>
      <t>Мероприятие  1.001</t>
    </r>
    <r>
      <rPr>
        <sz val="11"/>
        <rFont val="Times New Roman"/>
        <family val="1"/>
        <charset val="204"/>
      </rPr>
      <t xml:space="preserve"> «Обеспечение деятельности бюджетных учреждений культурно-досугового типа  (в части совершенствования оплаты труда категориям работников в соответствии с Указами Президента РФ)» </t>
    </r>
  </si>
  <si>
    <r>
      <t>Мероприятие  1.002  «</t>
    </r>
    <r>
      <rPr>
        <sz val="11"/>
        <rFont val="Times New Roman"/>
        <family val="1"/>
        <charset val="204"/>
      </rPr>
      <t xml:space="preserve">Обеспечение деятельности бюджетных учреждений культурно-досугового типа (в части совершенствования оплаты труда категорий работников, на которые не распространяются Указы Президента РФ)» </t>
    </r>
  </si>
  <si>
    <r>
      <rPr>
        <b/>
        <sz val="11"/>
        <rFont val="Times New Roman"/>
        <family val="1"/>
        <charset val="204"/>
      </rPr>
      <t>Мероприятие  1.003</t>
    </r>
    <r>
      <rPr>
        <sz val="11"/>
        <rFont val="Times New Roman"/>
        <family val="1"/>
        <charset val="204"/>
      </rPr>
      <t xml:space="preserve"> «Обеспечение деятельности казенных учреждений культурно-досугового типа (в части совершенствования оплаты труда категориям работников в соответствии с Указами Президента РФ)» </t>
    </r>
  </si>
  <si>
    <r>
      <rPr>
        <b/>
        <sz val="11"/>
        <rFont val="Times New Roman"/>
        <family val="1"/>
        <charset val="204"/>
      </rPr>
      <t>Мероприятие 1.004</t>
    </r>
    <r>
      <rPr>
        <sz val="11"/>
        <rFont val="Times New Roman"/>
        <family val="1"/>
        <charset val="204"/>
      </rPr>
      <t xml:space="preserve"> «Обеспечение деятельности казенных учреждений культурно-досугового типа (в части совершенствования оплаты труда категорий работников, на которые не распространяются Указы Президента РФ)» </t>
    </r>
  </si>
  <si>
    <r>
      <rPr>
        <b/>
        <sz val="11"/>
        <rFont val="Times New Roman"/>
        <family val="1"/>
        <charset val="204"/>
      </rPr>
      <t>Мероприятие  1.005</t>
    </r>
    <r>
      <rPr>
        <sz val="11"/>
        <rFont val="Times New Roman"/>
        <family val="1"/>
        <charset val="204"/>
      </rPr>
      <t xml:space="preserve"> «Обеспечение деятельности казенных учреждений культурно-досугового типа по предпринимательской и иной приносящей доход деятельности"</t>
    </r>
  </si>
  <si>
    <r>
      <rPr>
        <b/>
        <sz val="11"/>
        <rFont val="Times New Roman"/>
        <family val="1"/>
        <charset val="204"/>
      </rPr>
      <t>Мероприятие 1.006</t>
    </r>
    <r>
      <rPr>
        <sz val="11"/>
        <rFont val="Times New Roman"/>
        <family val="1"/>
        <charset val="204"/>
      </rPr>
      <t xml:space="preserve"> «Обеспечение деятельности бюджетных учреждений культурно-досугового типа (в части расходов на текущее содержание)»</t>
    </r>
  </si>
  <si>
    <r>
      <rPr>
        <b/>
        <sz val="11"/>
        <rFont val="Times New Roman"/>
        <family val="1"/>
        <charset val="204"/>
      </rPr>
      <t>Мероприятие 1.007</t>
    </r>
    <r>
      <rPr>
        <sz val="11"/>
        <rFont val="Times New Roman"/>
        <family val="1"/>
        <charset val="204"/>
      </rPr>
      <t xml:space="preserve">  «Обеспечение деятельности казенных учреждений культурно-досугового типа (в части содержания  и укрепления МТБ)»</t>
    </r>
  </si>
  <si>
    <r>
      <rPr>
        <b/>
        <sz val="11"/>
        <rFont val="Times New Roman"/>
        <family val="1"/>
        <charset val="204"/>
      </rPr>
      <t>Мероприятие  1.008</t>
    </r>
    <r>
      <rPr>
        <sz val="11"/>
        <rFont val="Times New Roman"/>
        <family val="1"/>
        <charset val="204"/>
      </rPr>
      <t xml:space="preserve">  «Обеспечение деятельности бюджетных учреждений культурно-досугового типа (в части укрепления материально-технической базы)»</t>
    </r>
  </si>
  <si>
    <t>Задача  2. «Укрепление и развитие материально-технической базы учреждений культурно-досугового типа в городе Ржеве Тверской области»</t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</si>
  <si>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Доля учреждений культурно-досугового типа города Ржева Тверской области, полностью отвечающих правилам пожарной безопасности</t>
    </r>
  </si>
  <si>
    <r>
      <rPr>
        <b/>
        <sz val="11"/>
        <rFont val="Times New Roman"/>
        <family val="1"/>
        <charset val="204"/>
      </rPr>
      <t xml:space="preserve">Показатель  2 </t>
    </r>
    <r>
      <rPr>
        <sz val="11"/>
        <rFont val="Times New Roman"/>
        <family val="1"/>
        <charset val="204"/>
      </rPr>
      <t>Доля учреждений культуры города Ржева Тверской области, требующих проведения ремонтных работ</t>
    </r>
  </si>
  <si>
    <r>
      <rPr>
        <b/>
        <sz val="11"/>
        <rFont val="Times New Roman"/>
        <family val="1"/>
        <charset val="204"/>
      </rPr>
      <t>Показатель  3</t>
    </r>
    <r>
      <rPr>
        <sz val="11"/>
        <rFont val="Times New Roman"/>
        <family val="1"/>
        <charset val="204"/>
      </rPr>
      <t xml:space="preserve"> Доля Муниципальных учреждений культуры, пополняющих фонд учреждения современным оборудованием</t>
    </r>
  </si>
  <si>
    <r>
      <rPr>
        <b/>
        <sz val="11"/>
        <rFont val="Times New Roman"/>
        <family val="1"/>
        <charset val="204"/>
      </rPr>
      <t xml:space="preserve">Мероприятие  2.001 </t>
    </r>
    <r>
      <rPr>
        <sz val="11"/>
        <rFont val="Times New Roman"/>
        <family val="1"/>
        <charset val="204"/>
      </rPr>
      <t xml:space="preserve">«Проведение противопожарных мероприятий в бюджетных учреждениях культурно-досугового типа по отрасли культура (местный бюджет)» 
</t>
    </r>
  </si>
  <si>
    <r>
      <rPr>
        <b/>
        <sz val="11"/>
        <rFont val="Times New Roman"/>
        <family val="1"/>
        <charset val="204"/>
      </rPr>
      <t xml:space="preserve">Мероприятие  2.002 </t>
    </r>
    <r>
      <rPr>
        <sz val="11"/>
        <rFont val="Times New Roman"/>
        <family val="1"/>
        <charset val="204"/>
      </rPr>
      <t xml:space="preserve">«Проведение противопожарных мероприятий в казенных учреждениях культурно-досугового типа по отрасли культура (местный бюджет)» 
</t>
    </r>
  </si>
  <si>
    <r>
      <rPr>
        <b/>
        <sz val="11"/>
        <rFont val="Times New Roman"/>
        <family val="1"/>
        <charset val="204"/>
      </rPr>
      <t>Мероприятие 2.003</t>
    </r>
    <r>
      <rPr>
        <sz val="11"/>
        <rFont val="Times New Roman"/>
        <family val="1"/>
        <charset val="204"/>
      </rPr>
      <t xml:space="preserve"> «Проведение ремонта в казенных учреждениях досугового типа по отрасли культура (местный бюджет)»</t>
    </r>
  </si>
  <si>
    <r>
      <rPr>
        <b/>
        <sz val="11"/>
        <rFont val="Times New Roman"/>
        <family val="1"/>
        <charset val="204"/>
      </rPr>
      <t>Мероприятие  2.005</t>
    </r>
    <r>
      <rPr>
        <sz val="11"/>
        <rFont val="Times New Roman"/>
        <family val="1"/>
        <charset val="204"/>
      </rPr>
      <t xml:space="preserve">   «Проведение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области(областной бюджет)»</t>
    </r>
  </si>
  <si>
    <r>
      <rPr>
        <b/>
        <sz val="11"/>
        <rFont val="Times New Roman"/>
        <family val="1"/>
        <charset val="204"/>
      </rPr>
      <t>Мероприятие  2.006</t>
    </r>
    <r>
      <rPr>
        <sz val="11"/>
        <rFont val="Times New Roman"/>
        <family val="1"/>
        <charset val="204"/>
      </rPr>
      <t xml:space="preserve">   «Модернизация материально-технической базы учреждений культуры муниципальных образований Тверской области, в том числе на приобретение специализированного транспорта(областной бюджет)»</t>
    </r>
  </si>
  <si>
    <r>
      <rPr>
        <b/>
        <sz val="11"/>
        <rFont val="Times New Roman"/>
        <family val="1"/>
        <charset val="204"/>
      </rPr>
      <t>Мероприятие  2.007</t>
    </r>
    <r>
      <rPr>
        <sz val="11"/>
        <rFont val="Times New Roman"/>
        <family val="1"/>
        <charset val="204"/>
      </rPr>
      <t xml:space="preserve">   «Расходы на укрепление материально - технической базы муниципальных учреждений культуры Тверской области (областной бюджет)»</t>
    </r>
  </si>
  <si>
    <r>
      <rPr>
        <b/>
        <sz val="11"/>
        <rFont val="Times New Roman"/>
        <family val="1"/>
        <charset val="204"/>
      </rPr>
      <t>Мероприятие  2.008</t>
    </r>
    <r>
      <rPr>
        <sz val="11"/>
        <rFont val="Times New Roman"/>
        <family val="1"/>
        <charset val="204"/>
      </rPr>
      <t xml:space="preserve">   «Расходы на государственную поддержку (грант) комплексного развития региональных и муниципальных учреждений культуры (фед. бюджет)»</t>
    </r>
  </si>
  <si>
    <r>
      <rPr>
        <b/>
        <sz val="11"/>
        <rFont val="Times New Roman"/>
        <family val="1"/>
        <charset val="204"/>
      </rPr>
      <t xml:space="preserve">Мероприятие  2.010  </t>
    </r>
    <r>
      <rPr>
        <sz val="11"/>
        <rFont val="Times New Roman"/>
        <family val="1"/>
        <charset val="204"/>
      </rPr>
      <t>«Мероприятия по энергосбережению и  повышению энергоэффективности в бюджетных учреждениях культурно-досугового типа по отрасли культура»</t>
    </r>
  </si>
  <si>
    <t xml:space="preserve">Задача  1. «Совершенствование механизмов управления муниципального учреждения культуры «Ржевская централизованная  библиотечная система» в режиме развития и функционирования»  </t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</si>
  <si>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 Процент обеспеченности Муниципального учреждения культуры «Ржевская централизованная  библиотечная система» в соответствии с нормативами, необходимыми для качественного оказания муниципальных услуг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</si>
  <si>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sz val="11"/>
        <rFont val="Times New Roman"/>
        <family val="1"/>
        <charset val="204"/>
      </rPr>
      <t>Доля сотрудников муниципального учреждения культуры «Ржевская централизованная  библиотечная система», прошедших аттестацию в соответствии с действующим законодательством</t>
    </r>
  </si>
  <si>
    <r>
      <rPr>
        <b/>
        <sz val="11"/>
        <rFont val="Times New Roman"/>
        <family val="1"/>
        <charset val="204"/>
      </rPr>
      <t xml:space="preserve">Показатель  3 </t>
    </r>
    <r>
      <rPr>
        <sz val="11"/>
        <rFont val="Times New Roman"/>
        <family val="1"/>
        <charset val="204"/>
      </rPr>
      <t>Установление типовых нормативов штатной численности муниципального учреждения</t>
    </r>
  </si>
  <si>
    <r>
      <t>Мероприятие 1.002 «</t>
    </r>
    <r>
      <rPr>
        <sz val="11"/>
        <rFont val="Times New Roman"/>
        <family val="1"/>
        <charset val="204"/>
      </rPr>
      <t xml:space="preserve">Обеспечение деятельности казенного учреждения культуры «Ржевская централизованная библиотечная система» (в части совершенствования оплаты труда категорий работников, на которые не распространяются Указы Президента РФ)» </t>
    </r>
  </si>
  <si>
    <r>
      <t xml:space="preserve">Мероприятие  1.009 </t>
    </r>
    <r>
      <rPr>
        <sz val="11"/>
        <rFont val="Times New Roman"/>
        <family val="1"/>
        <charset val="204"/>
      </rPr>
      <t>«Обеспечение деятельности подведомственных  учреждений (в части гашения кредиторской задолженности  в рамках МЗ прошлых лет)»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</si>
  <si>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«Количество бюджетных  муниципальных учреждений культурно-досугового типа, имеющих просроченную кредиторскую задолженность»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</si>
  <si>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расходов на проведение ремонта здания детского филиала МУК «Ржевская ЦБС» за счет средств бюджета города Ржева в общем объёме средств выделенных для  МУК «Ржевская централизованная библиотечная система»</t>
    </r>
  </si>
  <si>
    <r>
      <t xml:space="preserve">Показатель </t>
    </r>
    <r>
      <rPr>
        <sz val="11"/>
        <rFont val="Times New Roman"/>
        <family val="1"/>
        <charset val="204"/>
      </rPr>
      <t>«Доля выполненных работ от общего объема запланированных работ 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</si>
  <si>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«Количество изданий со шрифтом Брайля, приобретенных библиотечным фондом, в рамках реализации программы «Доступная среда»</t>
    </r>
  </si>
  <si>
    <r>
      <rPr>
        <b/>
        <sz val="11"/>
        <rFont val="Times New Roman"/>
        <family val="1"/>
        <charset val="204"/>
      </rPr>
      <t xml:space="preserve">Мероприятие  2.007 </t>
    </r>
    <r>
      <rPr>
        <sz val="11"/>
        <rFont val="Times New Roman"/>
        <family val="1"/>
        <charset val="204"/>
      </rPr>
      <t xml:space="preserve"> «Проведение областного фестиваля струнной музыки «Волшебная скрипка»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</si>
  <si>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освоения казенным учреждением ЦО выделенных средств из бюджета города Ржева (в части расходов на текущее содержание)»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</si>
  <si>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«Доля выполнения мероприятий от запланированного объема мероприятий»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</si>
  <si>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освоения учреждением «Ржевская централизованная библиотечная система» выделенных средств бюджетом города Ржева (в части расходов на текущее содержание)»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</si>
  <si>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расходов казенных учреждений культурно-досугового типа в  части совершенствования оплаты труда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</si>
  <si>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расходов казенных учреждений культурно-досугового типа  по предпринимательской и иной приносящей доход деятельности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</si>
  <si>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расходов на создание условий предоставления муниципальной услуги за счет средств бюджета города Ржева в общем объёме средств выделенных на дополнительное образование детей в области культуры»</t>
    </r>
  </si>
  <si>
    <r>
      <rPr>
        <b/>
        <sz val="11"/>
        <rFont val="Times New Roman"/>
        <family val="1"/>
        <charset val="204"/>
      </rPr>
      <t>Мероприятие  1.004</t>
    </r>
    <r>
      <rPr>
        <sz val="11"/>
        <rFont val="Times New Roman"/>
        <family val="1"/>
        <charset val="204"/>
      </rPr>
      <t xml:space="preserve">   «Предоставление общедоступного и бесплатного дополнительного образования детей в бюджетных учреждениях в области культуры (в части укрепления материально-технической базы)»
</t>
    </r>
  </si>
  <si>
    <t>Под-прог-рам-ма</t>
  </si>
  <si>
    <t>Задачи подпрограммы</t>
  </si>
  <si>
    <t>Направление расходов</t>
  </si>
  <si>
    <r>
      <t xml:space="preserve">Мероприятие  1.010 </t>
    </r>
    <r>
      <rPr>
        <sz val="11"/>
        <rFont val="Times New Roman"/>
        <family val="1"/>
        <charset val="204"/>
      </rPr>
      <t>«Обеспечение деятельности подведомственных  учреждений (в части гашения кредиторской задолженности в рамках прошлых лет)»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</si>
  <si>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 «Количество объектов,  из числа учреждений дополнительного образования в области культуры оборудованных необходимыми средствами для беспрепятственного доступа лиц с ограниченными возможностями»</t>
    </r>
  </si>
  <si>
    <t>П</t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</si>
  <si>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«Количество  приобретенных журналов и книг в рамках комплектования книжных фондов (федеральный бюджет)»</t>
    </r>
  </si>
  <si>
    <t>Л</t>
  </si>
  <si>
    <r>
      <rPr>
        <b/>
        <sz val="11"/>
        <rFont val="Times New Roman"/>
        <family val="1"/>
        <charset val="204"/>
      </rPr>
      <t xml:space="preserve">Мероприятие  2.008 </t>
    </r>
    <r>
      <rPr>
        <sz val="11"/>
        <rFont val="Times New Roman"/>
        <family val="1"/>
        <charset val="204"/>
      </rPr>
      <t>«Обеспечение беспрепятственного доступа лиц с ограниченными возможностями в учреждениях дополнительного образования в области культуры»</t>
    </r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</si>
  <si>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 Количество  массовых мероприятий, проводимых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</si>
  <si>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Показатель  2 </t>
    </r>
    <r>
      <rPr>
        <sz val="11"/>
        <rFont val="Times New Roman"/>
        <family val="1"/>
        <charset val="204"/>
      </rPr>
      <t xml:space="preserve"> Количество посетителей массовых мероприятий, проводимых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</si>
  <si>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>Показатель  3</t>
    </r>
    <r>
      <rPr>
        <sz val="11"/>
        <rFont val="Times New Roman"/>
        <family val="1"/>
        <charset val="204"/>
      </rPr>
      <t xml:space="preserve"> Количество экземпляров библиотечного фонда</t>
    </r>
  </si>
  <si>
    <r>
      <rPr>
        <b/>
        <sz val="11"/>
        <rFont val="Times New Roman"/>
        <family val="1"/>
        <charset val="204"/>
      </rPr>
      <t>Показатель  4</t>
    </r>
    <r>
      <rPr>
        <sz val="11"/>
        <rFont val="Times New Roman"/>
        <family val="1"/>
        <charset val="204"/>
      </rPr>
      <t xml:space="preserve">  Средняя книгообеспеченность (количество изданий в библиотеках на количество читателей)</t>
    </r>
  </si>
  <si>
    <r>
      <rPr>
        <b/>
        <sz val="11"/>
        <rFont val="Times New Roman"/>
        <family val="1"/>
        <charset val="204"/>
      </rPr>
      <t>Показатель  5</t>
    </r>
    <r>
      <rPr>
        <sz val="11"/>
        <rFont val="Times New Roman"/>
        <family val="1"/>
        <charset val="204"/>
      </rPr>
      <t xml:space="preserve">  Количество поступлений новых изданий (книг и периодических изданий) на 1000 жителей</t>
    </r>
  </si>
  <si>
    <r>
      <rPr>
        <b/>
        <sz val="11"/>
        <rFont val="Times New Roman"/>
        <family val="1"/>
        <charset val="204"/>
      </rPr>
      <t>Показатель  6</t>
    </r>
    <r>
      <rPr>
        <sz val="11"/>
        <rFont val="Times New Roman"/>
        <family val="1"/>
        <charset val="204"/>
      </rPr>
      <t xml:space="preserve">  Количество специалистов сферы культуры, прошедших повышение квалификации
</t>
    </r>
  </si>
  <si>
    <r>
      <rPr>
        <b/>
        <sz val="11"/>
        <rFont val="Times New Roman"/>
        <family val="1"/>
        <charset val="204"/>
      </rPr>
      <t>Мероприятие 2.002</t>
    </r>
    <r>
      <rPr>
        <sz val="11"/>
        <rFont val="Times New Roman"/>
        <family val="1"/>
        <charset val="204"/>
      </rPr>
      <t xml:space="preserve">   «Капитальный ремонт объектов  муниципальной собственности» </t>
    </r>
  </si>
  <si>
    <r>
      <rPr>
        <b/>
        <sz val="11"/>
        <rFont val="Times New Roman"/>
        <family val="1"/>
        <charset val="204"/>
      </rPr>
      <t>Мероприятие  2.003</t>
    </r>
    <r>
      <rPr>
        <sz val="11"/>
        <rFont val="Times New Roman"/>
        <family val="1"/>
        <charset val="204"/>
      </rPr>
      <t xml:space="preserve"> «Проведение ремонта в казенном учреждении МУК Ржевская ЦБС» (местный бюджет)</t>
    </r>
  </si>
  <si>
    <r>
      <rPr>
        <b/>
        <sz val="11"/>
        <rFont val="Times New Roman"/>
        <family val="1"/>
        <charset val="204"/>
      </rPr>
      <t>Мероприятие  2.004</t>
    </r>
    <r>
      <rPr>
        <sz val="11"/>
        <rFont val="Times New Roman"/>
        <family val="1"/>
        <charset val="204"/>
      </rPr>
      <t xml:space="preserve">   «Комплектование библиотечных фондов библиотек муниципальных образований Тверской области» (областной бюджет)</t>
    </r>
  </si>
  <si>
    <t>Задача   1.  «Сохранение и развитие выставочного дела в городе Ржеве Тверской области»</t>
  </si>
  <si>
    <r>
      <rPr>
        <b/>
        <sz val="11"/>
        <rFont val="Times New Roman"/>
        <family val="1"/>
        <charset val="204"/>
      </rPr>
      <t xml:space="preserve">Показатель  1 </t>
    </r>
    <r>
      <rPr>
        <sz val="11"/>
        <rFont val="Times New Roman"/>
        <family val="1"/>
        <charset val="204"/>
      </rPr>
      <t xml:space="preserve"> Количество мероприятий, проводимых МУК «Ржевский Выставочный  зал»</t>
    </r>
  </si>
  <si>
    <r>
      <rPr>
        <b/>
        <sz val="11"/>
        <rFont val="Times New Roman"/>
        <family val="1"/>
        <charset val="204"/>
      </rPr>
      <t xml:space="preserve">Показатель  2 </t>
    </r>
    <r>
      <rPr>
        <sz val="11"/>
        <rFont val="Times New Roman"/>
        <family val="1"/>
        <charset val="204"/>
      </rPr>
      <t xml:space="preserve"> Количество посещений  МУК «Ржевский Выставочный  зал»</t>
    </r>
  </si>
  <si>
    <t>Задача   2. «Сохранение и развитие самодеятельного и народного творчества в городе Ржеве Тверской области»</t>
  </si>
</sst>
</file>

<file path=xl/styles.xml><?xml version="1.0" encoding="utf-8"?>
<styleSheet xmlns="http://schemas.openxmlformats.org/spreadsheetml/2006/main">
  <numFmts count="9">
    <numFmt numFmtId="164" formatCode="#,##0.0"/>
    <numFmt numFmtId="165" formatCode="0.0"/>
    <numFmt numFmtId="166" formatCode="0.00;[Red]0.00"/>
    <numFmt numFmtId="167" formatCode="#,##0.00;[Red]#,##0.00"/>
    <numFmt numFmtId="168" formatCode="#,##0;[Red]#,##0"/>
    <numFmt numFmtId="169" formatCode="0;[Red]0"/>
    <numFmt numFmtId="170" formatCode="#,##0.0;[Red]#,##0.0"/>
    <numFmt numFmtId="171" formatCode="#,##0.0_р_."/>
    <numFmt numFmtId="172" formatCode="0.0;[Red]0.0"/>
  </numFmts>
  <fonts count="40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sz val="11"/>
      <color indexed="10"/>
      <name val="Calibri"/>
      <family val="2"/>
      <charset val="204"/>
    </font>
    <font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Calibri"/>
      <family val="2"/>
      <charset val="204"/>
    </font>
    <font>
      <u/>
      <sz val="12"/>
      <name val="Times New Roman"/>
      <family val="1"/>
      <charset val="204"/>
    </font>
    <font>
      <sz val="12"/>
      <color indexed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2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sz val="12"/>
      <color indexed="10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0" fontId="0" fillId="0" borderId="0" xfId="0" applyFill="1"/>
    <xf numFmtId="0" fontId="5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5" fillId="4" borderId="0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/>
    <xf numFmtId="0" fontId="14" fillId="0" borderId="0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Fill="1" applyAlignment="1">
      <alignment wrapText="1"/>
    </xf>
    <xf numFmtId="0" fontId="21" fillId="0" borderId="0" xfId="0" applyFont="1" applyFill="1" applyBorder="1" applyAlignment="1"/>
    <xf numFmtId="0" fontId="22" fillId="0" borderId="0" xfId="0" applyFont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71" fontId="6" fillId="0" borderId="1" xfId="0" applyNumberFormat="1" applyFont="1" applyFill="1" applyBorder="1" applyAlignment="1">
      <alignment horizontal="center" vertical="center" wrapText="1"/>
    </xf>
    <xf numFmtId="171" fontId="6" fillId="3" borderId="1" xfId="0" applyNumberFormat="1" applyFont="1" applyFill="1" applyBorder="1" applyAlignment="1">
      <alignment horizontal="center" vertical="center" wrapText="1"/>
    </xf>
    <xf numFmtId="171" fontId="11" fillId="4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70" fontId="11" fillId="4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0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168" fontId="6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3" borderId="0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0" fillId="3" borderId="0" xfId="0" applyFill="1"/>
    <xf numFmtId="0" fontId="3" fillId="3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22" fillId="5" borderId="0" xfId="0" applyFont="1" applyFill="1" applyAlignment="1">
      <alignment wrapText="1"/>
    </xf>
    <xf numFmtId="164" fontId="11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172" fontId="6" fillId="3" borderId="1" xfId="0" applyNumberFormat="1" applyFont="1" applyFill="1" applyBorder="1" applyAlignment="1">
      <alignment horizontal="center" vertical="center" wrapText="1"/>
    </xf>
    <xf numFmtId="169" fontId="6" fillId="3" borderId="1" xfId="0" applyNumberFormat="1" applyFont="1" applyFill="1" applyBorder="1" applyAlignment="1">
      <alignment horizontal="center" vertical="center" wrapText="1"/>
    </xf>
    <xf numFmtId="168" fontId="6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0" fontId="23" fillId="0" borderId="0" xfId="0" applyFont="1" applyFill="1" applyBorder="1" applyAlignment="1">
      <alignment vertical="top"/>
    </xf>
    <xf numFmtId="0" fontId="5" fillId="0" borderId="0" xfId="0" applyFont="1" applyAlignment="1">
      <alignment wrapText="1"/>
    </xf>
    <xf numFmtId="0" fontId="27" fillId="0" borderId="8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28" fillId="0" borderId="0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center" wrapText="1"/>
    </xf>
    <xf numFmtId="4" fontId="29" fillId="0" borderId="0" xfId="0" applyNumberFormat="1" applyFont="1" applyBorder="1" applyAlignment="1">
      <alignment wrapText="1"/>
    </xf>
    <xf numFmtId="0" fontId="22" fillId="5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4" fontId="22" fillId="0" borderId="0" xfId="0" applyNumberFormat="1" applyFont="1" applyAlignment="1">
      <alignment wrapText="1"/>
    </xf>
    <xf numFmtId="0" fontId="17" fillId="3" borderId="0" xfId="0" applyFont="1" applyFill="1" applyAlignment="1">
      <alignment horizontal="center" wrapText="1"/>
    </xf>
    <xf numFmtId="0" fontId="0" fillId="3" borderId="0" xfId="0" applyFont="1" applyFill="1" applyAlignment="1">
      <alignment wrapText="1"/>
    </xf>
    <xf numFmtId="170" fontId="11" fillId="3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/>
    <xf numFmtId="0" fontId="16" fillId="0" borderId="0" xfId="0" applyFont="1" applyFill="1" applyBorder="1"/>
    <xf numFmtId="0" fontId="13" fillId="0" borderId="0" xfId="0" applyFont="1" applyFill="1"/>
    <xf numFmtId="0" fontId="3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2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164" fontId="31" fillId="3" borderId="0" xfId="0" applyNumberFormat="1" applyFont="1" applyFill="1" applyBorder="1" applyAlignment="1">
      <alignment horizontal="center" vertical="center" wrapText="1"/>
    </xf>
    <xf numFmtId="164" fontId="32" fillId="4" borderId="1" xfId="0" applyNumberFormat="1" applyFont="1" applyFill="1" applyBorder="1" applyAlignment="1">
      <alignment horizontal="center" vertical="center" wrapText="1"/>
    </xf>
    <xf numFmtId="165" fontId="11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70" fontId="11" fillId="6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71" fontId="11" fillId="6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6" fillId="0" borderId="2" xfId="0" applyFont="1" applyFill="1" applyBorder="1"/>
    <xf numFmtId="0" fontId="36" fillId="0" borderId="0" xfId="0" applyFont="1" applyFill="1" applyBorder="1"/>
    <xf numFmtId="0" fontId="35" fillId="0" borderId="1" xfId="0" applyFont="1" applyFill="1" applyBorder="1" applyAlignment="1">
      <alignment horizontal="center" vertical="center" wrapText="1"/>
    </xf>
    <xf numFmtId="0" fontId="36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center" vertical="center" wrapText="1"/>
    </xf>
    <xf numFmtId="165" fontId="6" fillId="7" borderId="1" xfId="0" applyNumberFormat="1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165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171" fontId="6" fillId="7" borderId="1" xfId="0" applyNumberFormat="1" applyFont="1" applyFill="1" applyBorder="1" applyAlignment="1">
      <alignment horizontal="center" vertical="center" wrapText="1"/>
    </xf>
    <xf numFmtId="170" fontId="6" fillId="7" borderId="1" xfId="0" applyNumberFormat="1" applyFont="1" applyFill="1" applyBorder="1" applyAlignment="1">
      <alignment horizontal="center" vertical="center" wrapText="1"/>
    </xf>
    <xf numFmtId="170" fontId="6" fillId="7" borderId="1" xfId="0" applyNumberFormat="1" applyFont="1" applyFill="1" applyBorder="1" applyAlignment="1">
      <alignment horizontal="center" vertical="center"/>
    </xf>
    <xf numFmtId="170" fontId="11" fillId="7" borderId="1" xfId="0" applyNumberFormat="1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center" vertical="center"/>
    </xf>
    <xf numFmtId="171" fontId="11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5" fontId="26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4" fontId="26" fillId="4" borderId="1" xfId="0" applyNumberFormat="1" applyFont="1" applyFill="1" applyBorder="1" applyAlignment="1">
      <alignment horizontal="center" vertical="center" wrapText="1"/>
    </xf>
    <xf numFmtId="171" fontId="26" fillId="4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70" fontId="21" fillId="0" borderId="1" xfId="0" applyNumberFormat="1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164" fontId="28" fillId="4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9" fontId="21" fillId="0" borderId="1" xfId="0" applyNumberFormat="1" applyFont="1" applyFill="1" applyBorder="1" applyAlignment="1">
      <alignment horizontal="center" vertical="center" wrapText="1"/>
    </xf>
    <xf numFmtId="171" fontId="21" fillId="0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68" fontId="21" fillId="0" borderId="1" xfId="0" applyNumberFormat="1" applyFont="1" applyFill="1" applyBorder="1" applyAlignment="1">
      <alignment horizontal="center" vertical="center" wrapText="1"/>
    </xf>
    <xf numFmtId="164" fontId="26" fillId="5" borderId="1" xfId="0" applyNumberFormat="1" applyFont="1" applyFill="1" applyBorder="1" applyAlignment="1">
      <alignment horizontal="center" vertical="center" wrapText="1"/>
    </xf>
    <xf numFmtId="168" fontId="21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164" fontId="26" fillId="6" borderId="1" xfId="0" applyNumberFormat="1" applyFont="1" applyFill="1" applyBorder="1" applyAlignment="1">
      <alignment horizontal="center" vertical="center" wrapText="1"/>
    </xf>
    <xf numFmtId="164" fontId="26" fillId="4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164" fontId="14" fillId="6" borderId="1" xfId="0" applyNumberFormat="1" applyFont="1" applyFill="1" applyBorder="1" applyAlignment="1">
      <alignment vertical="center"/>
    </xf>
    <xf numFmtId="164" fontId="14" fillId="4" borderId="1" xfId="0" applyNumberFormat="1" applyFont="1" applyFill="1" applyBorder="1" applyAlignment="1">
      <alignment vertical="center"/>
    </xf>
    <xf numFmtId="4" fontId="9" fillId="7" borderId="1" xfId="0" applyNumberFormat="1" applyFont="1" applyFill="1" applyBorder="1" applyAlignment="1">
      <alignment horizontal="center" vertical="center" wrapText="1"/>
    </xf>
    <xf numFmtId="164" fontId="14" fillId="6" borderId="6" xfId="0" applyNumberFormat="1" applyFont="1" applyFill="1" applyBorder="1" applyAlignment="1">
      <alignment vertical="center"/>
    </xf>
    <xf numFmtId="164" fontId="9" fillId="7" borderId="1" xfId="0" applyNumberFormat="1" applyFont="1" applyFill="1" applyBorder="1" applyAlignment="1">
      <alignment horizontal="center" vertical="center" wrapText="1"/>
    </xf>
    <xf numFmtId="170" fontId="26" fillId="7" borderId="1" xfId="0" applyNumberFormat="1" applyFont="1" applyFill="1" applyBorder="1" applyAlignment="1">
      <alignment horizontal="center" vertical="center" wrapText="1"/>
    </xf>
    <xf numFmtId="170" fontId="9" fillId="7" borderId="1" xfId="0" applyNumberFormat="1" applyFont="1" applyFill="1" applyBorder="1" applyAlignment="1">
      <alignment horizontal="center" vertical="center" wrapText="1"/>
    </xf>
    <xf numFmtId="164" fontId="21" fillId="7" borderId="1" xfId="0" applyNumberFormat="1" applyFont="1" applyFill="1" applyBorder="1" applyAlignment="1">
      <alignment horizontal="center" vertical="center" wrapText="1"/>
    </xf>
    <xf numFmtId="164" fontId="26" fillId="7" borderId="1" xfId="0" applyNumberFormat="1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/>
    </xf>
    <xf numFmtId="164" fontId="26" fillId="7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top" wrapText="1"/>
    </xf>
    <xf numFmtId="164" fontId="11" fillId="6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top" wrapText="1"/>
    </xf>
    <xf numFmtId="0" fontId="39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38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7" fillId="0" borderId="0" xfId="0" applyFont="1" applyAlignment="1">
      <alignment horizontal="center" wrapText="1"/>
    </xf>
    <xf numFmtId="0" fontId="7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Q1426"/>
  <sheetViews>
    <sheetView tabSelected="1" view="pageBreakPreview" topLeftCell="C2" zoomScale="75" zoomScaleNormal="77" zoomScaleSheetLayoutView="77" zoomScalePageLayoutView="70" workbookViewId="0">
      <selection activeCell="AA43" sqref="AA43"/>
    </sheetView>
  </sheetViews>
  <sheetFormatPr defaultRowHeight="15"/>
  <cols>
    <col min="1" max="1" width="26.5703125" style="6" hidden="1" customWidth="1"/>
    <col min="2" max="2" width="12.140625" style="6" hidden="1" customWidth="1"/>
    <col min="3" max="3" width="3.42578125" style="6" customWidth="1"/>
    <col min="4" max="4" width="3.5703125" style="6" customWidth="1"/>
    <col min="5" max="5" width="3.42578125" style="6" customWidth="1"/>
    <col min="6" max="6" width="3" style="6" customWidth="1"/>
    <col min="7" max="7" width="3.28515625" style="6" customWidth="1"/>
    <col min="8" max="9" width="3.5703125" style="6" customWidth="1"/>
    <col min="10" max="10" width="3.42578125" style="6" customWidth="1"/>
    <col min="11" max="11" width="3.5703125" style="6" customWidth="1"/>
    <col min="12" max="12" width="4.28515625" style="6" customWidth="1"/>
    <col min="13" max="14" width="3.5703125" style="6" customWidth="1"/>
    <col min="15" max="15" width="3.7109375" style="6" customWidth="1"/>
    <col min="16" max="16" width="3.42578125" style="6" customWidth="1"/>
    <col min="17" max="17" width="3.140625" style="4" customWidth="1"/>
    <col min="18" max="18" width="3.42578125" style="4" customWidth="1"/>
    <col min="19" max="19" width="3.28515625" style="4" customWidth="1"/>
    <col min="20" max="20" width="72.7109375" style="2" customWidth="1"/>
    <col min="21" max="21" width="10.5703125" style="2" customWidth="1"/>
    <col min="22" max="22" width="13.7109375" style="85" customWidth="1"/>
    <col min="23" max="23" width="13.7109375" style="139" customWidth="1"/>
    <col min="24" max="24" width="13.5703125" style="126" customWidth="1"/>
    <col min="25" max="25" width="13.7109375" style="85" customWidth="1"/>
    <col min="26" max="27" width="13.7109375" style="82" customWidth="1"/>
    <col min="28" max="28" width="15.42578125" style="2" customWidth="1"/>
    <col min="29" max="29" width="0.140625" style="2" hidden="1" customWidth="1"/>
    <col min="30" max="16384" width="9.140625" style="1"/>
  </cols>
  <sheetData>
    <row r="1" spans="1:105" hidden="1"/>
    <row r="2" spans="1:105" ht="3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W2" s="261" t="s">
        <v>97</v>
      </c>
      <c r="X2" s="261"/>
      <c r="Y2" s="261"/>
      <c r="Z2" s="261"/>
      <c r="AA2" s="261"/>
      <c r="AB2" s="261"/>
    </row>
    <row r="3" spans="1:105" ht="39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X3" s="257" t="s">
        <v>138</v>
      </c>
      <c r="Y3" s="257"/>
      <c r="Z3" s="257"/>
      <c r="AA3" s="257"/>
      <c r="AB3" s="257"/>
      <c r="AC3" s="257"/>
    </row>
    <row r="4" spans="1:105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X4" s="257"/>
      <c r="Y4" s="257"/>
      <c r="Z4" s="257"/>
      <c r="AA4" s="257"/>
      <c r="AB4" s="257"/>
      <c r="AC4" s="257"/>
    </row>
    <row r="5" spans="1:105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X5" s="257"/>
      <c r="Y5" s="257"/>
      <c r="Z5" s="257"/>
      <c r="AA5" s="257"/>
      <c r="AB5" s="257"/>
      <c r="AC5" s="257"/>
    </row>
    <row r="6" spans="1:105" s="27" customFormat="1" ht="24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  <c r="U6" s="26"/>
      <c r="V6" s="26"/>
      <c r="W6" s="26"/>
      <c r="X6" s="257"/>
      <c r="Y6" s="257"/>
      <c r="Z6" s="257"/>
      <c r="AA6" s="257"/>
      <c r="AB6" s="257"/>
      <c r="AC6" s="257"/>
      <c r="AD6" s="26"/>
      <c r="AE6" s="26"/>
      <c r="AF6" s="26"/>
      <c r="AG6" s="26"/>
    </row>
    <row r="7" spans="1:105" s="27" customFormat="1" ht="22.5" customHeight="1">
      <c r="A7" s="258" t="s">
        <v>232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6"/>
      <c r="AE7" s="26"/>
      <c r="AF7" s="26"/>
      <c r="AG7" s="26"/>
    </row>
    <row r="8" spans="1:105" s="27" customFormat="1" ht="18.75" customHeight="1">
      <c r="A8" s="259" t="s">
        <v>238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6"/>
      <c r="AE8" s="26"/>
      <c r="AF8" s="26"/>
      <c r="AG8" s="26"/>
    </row>
    <row r="9" spans="1:105" s="27" customFormat="1" ht="15.75" hidden="1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8"/>
      <c r="R9" s="28"/>
      <c r="S9" s="28"/>
      <c r="T9" s="29"/>
      <c r="U9" s="29"/>
      <c r="V9" s="30"/>
      <c r="W9" s="30"/>
      <c r="X9" s="30"/>
      <c r="Y9" s="30"/>
      <c r="Z9" s="83"/>
      <c r="AA9" s="83"/>
      <c r="AB9" s="30"/>
      <c r="AC9" s="30"/>
      <c r="AD9" s="26"/>
      <c r="AE9" s="26"/>
      <c r="AF9" s="26"/>
      <c r="AG9" s="26"/>
    </row>
    <row r="10" spans="1:105" s="27" customFormat="1" ht="15.75" hidden="1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0"/>
      <c r="R10" s="250"/>
      <c r="S10" s="250"/>
      <c r="T10" s="250"/>
      <c r="U10" s="17"/>
      <c r="V10" s="17"/>
      <c r="W10" s="250"/>
      <c r="X10" s="250"/>
      <c r="Y10" s="250"/>
      <c r="Z10" s="250"/>
      <c r="AA10" s="250"/>
      <c r="AB10" s="250"/>
      <c r="AC10" s="250"/>
      <c r="AD10" s="26"/>
      <c r="AE10" s="26"/>
      <c r="AF10" s="26"/>
      <c r="AG10" s="26"/>
    </row>
    <row r="11" spans="1:105" s="27" customFormat="1" ht="15.75" hidden="1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0"/>
      <c r="R11" s="250"/>
      <c r="S11" s="250"/>
      <c r="T11" s="250"/>
      <c r="U11" s="17"/>
      <c r="V11" s="17"/>
      <c r="W11" s="250"/>
      <c r="X11" s="250"/>
      <c r="Y11" s="250"/>
      <c r="Z11" s="250"/>
      <c r="AA11" s="250"/>
      <c r="AB11" s="250"/>
      <c r="AC11" s="250"/>
      <c r="AD11" s="26"/>
      <c r="AE11" s="26"/>
      <c r="AF11" s="26"/>
      <c r="AG11" s="26"/>
    </row>
    <row r="12" spans="1:105" s="27" customFormat="1" ht="15.75" hidden="1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0"/>
      <c r="R12" s="250"/>
      <c r="S12" s="250"/>
      <c r="T12" s="250"/>
      <c r="U12" s="17"/>
      <c r="V12" s="17"/>
      <c r="W12" s="250"/>
      <c r="X12" s="250"/>
      <c r="Y12" s="250"/>
      <c r="Z12" s="250"/>
      <c r="AA12" s="250"/>
      <c r="AB12" s="250"/>
      <c r="AC12" s="250"/>
      <c r="AD12" s="26"/>
      <c r="AE12" s="26"/>
      <c r="AF12" s="26"/>
      <c r="AG12" s="26"/>
    </row>
    <row r="13" spans="1:105" s="27" customFormat="1" ht="15.75" hidden="1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0"/>
      <c r="R13" s="250"/>
      <c r="S13" s="250"/>
      <c r="T13" s="250"/>
      <c r="U13" s="17"/>
      <c r="V13" s="17"/>
      <c r="W13" s="250"/>
      <c r="X13" s="250"/>
      <c r="Y13" s="250"/>
      <c r="Z13" s="250"/>
      <c r="AA13" s="250"/>
      <c r="AB13" s="250"/>
      <c r="AC13" s="250"/>
      <c r="AD13" s="26"/>
      <c r="AE13" s="26"/>
      <c r="AF13" s="26"/>
      <c r="AG13" s="26"/>
    </row>
    <row r="14" spans="1:105" s="27" customFormat="1" ht="16.5" hidden="1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0"/>
      <c r="R14" s="250"/>
      <c r="S14" s="250"/>
      <c r="T14" s="250"/>
      <c r="U14" s="17"/>
      <c r="V14" s="17"/>
      <c r="W14" s="262"/>
      <c r="X14" s="262"/>
      <c r="Y14" s="262"/>
      <c r="Z14" s="262"/>
      <c r="AA14" s="262"/>
      <c r="AB14" s="262"/>
      <c r="AC14" s="262"/>
      <c r="AD14" s="26"/>
      <c r="AE14" s="26"/>
      <c r="AF14" s="26"/>
      <c r="AG14" s="26"/>
    </row>
    <row r="15" spans="1:105" s="27" customFormat="1" ht="22.5" customHeight="1">
      <c r="A15" s="260" t="s">
        <v>252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"/>
      <c r="AE15" s="26"/>
      <c r="AF15" s="26"/>
      <c r="AG15" s="26"/>
    </row>
    <row r="16" spans="1:105" s="37" customFormat="1" ht="19.5" customHeight="1">
      <c r="A16" s="25"/>
      <c r="B16" s="31"/>
      <c r="C16" s="31"/>
      <c r="D16" s="31"/>
      <c r="E16" s="31"/>
      <c r="F16" s="31"/>
      <c r="G16" s="31"/>
      <c r="H16" s="31"/>
      <c r="I16" s="31"/>
      <c r="J16" s="138" t="s">
        <v>186</v>
      </c>
      <c r="K16" s="138"/>
      <c r="L16" s="138"/>
      <c r="M16" s="138"/>
      <c r="N16" s="138"/>
      <c r="O16" s="138"/>
      <c r="P16" s="138"/>
      <c r="Q16" s="138"/>
      <c r="R16" s="138"/>
      <c r="S16" s="138"/>
      <c r="T16" s="32"/>
      <c r="U16" s="32"/>
      <c r="V16" s="32"/>
      <c r="W16" s="32"/>
      <c r="X16" s="137"/>
      <c r="Y16" s="32"/>
      <c r="Z16" s="84"/>
      <c r="AA16" s="84"/>
      <c r="AB16" s="32"/>
      <c r="AC16" s="32"/>
      <c r="AD16" s="33"/>
      <c r="AE16" s="33"/>
      <c r="AF16" s="33"/>
      <c r="AG16" s="33"/>
      <c r="AH16" s="32"/>
      <c r="AI16" s="32"/>
      <c r="AJ16" s="32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5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</row>
    <row r="17" spans="1:199" s="43" customFormat="1" ht="15.75" customHeight="1">
      <c r="A17" s="38"/>
      <c r="B17" s="31"/>
      <c r="C17" s="31"/>
      <c r="D17" s="31"/>
      <c r="E17" s="31"/>
      <c r="F17" s="31"/>
      <c r="G17" s="31"/>
      <c r="H17" s="31"/>
      <c r="I17" s="31"/>
      <c r="J17" s="246" t="s">
        <v>198</v>
      </c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"/>
      <c r="AI17" s="23"/>
      <c r="AJ17" s="24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40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</row>
    <row r="18" spans="1:199" s="43" customFormat="1" ht="15.75" customHeight="1">
      <c r="A18" s="38"/>
      <c r="B18" s="31"/>
      <c r="C18" s="31"/>
      <c r="D18" s="31"/>
      <c r="E18" s="31"/>
      <c r="F18" s="31"/>
      <c r="G18" s="31"/>
      <c r="H18" s="31"/>
      <c r="I18" s="31"/>
      <c r="J18" s="246" t="s">
        <v>247</v>
      </c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"/>
      <c r="AI18" s="23"/>
      <c r="AJ18" s="24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40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</row>
    <row r="19" spans="1:199" s="43" customFormat="1" ht="15.75" customHeight="1">
      <c r="A19" s="38"/>
      <c r="B19" s="31"/>
      <c r="C19" s="31"/>
      <c r="D19" s="31"/>
      <c r="E19" s="31"/>
      <c r="F19" s="31"/>
      <c r="G19" s="31"/>
      <c r="H19" s="31"/>
      <c r="I19" s="31"/>
      <c r="J19" s="246" t="s">
        <v>248</v>
      </c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"/>
      <c r="AI19" s="23"/>
      <c r="AJ19" s="24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40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</row>
    <row r="20" spans="1:199" s="43" customFormat="1" ht="15.75" customHeight="1">
      <c r="A20" s="38"/>
      <c r="B20" s="31"/>
      <c r="C20" s="31"/>
      <c r="D20" s="31"/>
      <c r="E20" s="31"/>
      <c r="F20" s="31"/>
      <c r="G20" s="31"/>
      <c r="H20" s="31"/>
      <c r="I20" s="31"/>
      <c r="J20" s="246" t="s">
        <v>249</v>
      </c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"/>
      <c r="AI20" s="23"/>
      <c r="AJ20" s="24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40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</row>
    <row r="21" spans="1:199" s="43" customFormat="1" ht="15.75" customHeight="1">
      <c r="A21" s="38"/>
      <c r="B21" s="31"/>
      <c r="C21" s="31"/>
      <c r="D21" s="31"/>
      <c r="E21" s="31"/>
      <c r="F21" s="31"/>
      <c r="G21" s="31"/>
      <c r="H21" s="31"/>
      <c r="I21" s="31"/>
      <c r="J21" s="246" t="s">
        <v>250</v>
      </c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"/>
      <c r="AI21" s="23"/>
      <c r="AJ21" s="24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40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</row>
    <row r="22" spans="1:199" s="43" customFormat="1" ht="15.75" customHeight="1">
      <c r="A22" s="38"/>
      <c r="B22" s="31"/>
      <c r="C22" s="31"/>
      <c r="D22" s="31"/>
      <c r="E22" s="31"/>
      <c r="F22" s="31"/>
      <c r="G22" s="31"/>
      <c r="H22" s="31"/>
      <c r="I22" s="31"/>
      <c r="J22" s="246" t="s">
        <v>251</v>
      </c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"/>
      <c r="AI22" s="23"/>
      <c r="AJ22" s="24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40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</row>
    <row r="23" spans="1:199" s="43" customFormat="1" ht="15.75" customHeight="1">
      <c r="A23" s="38"/>
      <c r="B23" s="31"/>
      <c r="C23" s="31"/>
      <c r="D23" s="31"/>
      <c r="E23" s="31"/>
      <c r="F23" s="31"/>
      <c r="G23" s="31"/>
      <c r="H23" s="31"/>
      <c r="I23" s="31"/>
      <c r="J23" s="246" t="s">
        <v>7</v>
      </c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"/>
      <c r="AI23" s="23"/>
      <c r="AJ23" s="24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40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</row>
    <row r="24" spans="1:199" s="43" customFormat="1" ht="9.75" customHeight="1">
      <c r="A24" s="38"/>
      <c r="B24" s="31"/>
      <c r="C24" s="31"/>
      <c r="D24" s="31"/>
      <c r="E24" s="31"/>
      <c r="F24" s="31"/>
      <c r="G24" s="31"/>
      <c r="H24" s="31"/>
      <c r="I24" s="31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4"/>
      <c r="AI24" s="23"/>
      <c r="AJ24" s="24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40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</row>
    <row r="25" spans="1:199" s="5" customFormat="1" ht="28.5" customHeight="1">
      <c r="A25" s="10"/>
      <c r="B25" s="18"/>
      <c r="C25" s="251" t="s">
        <v>187</v>
      </c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3"/>
      <c r="R25" s="253"/>
      <c r="S25" s="254"/>
      <c r="T25" s="255" t="s">
        <v>196</v>
      </c>
      <c r="U25" s="244" t="s">
        <v>188</v>
      </c>
      <c r="V25" s="244" t="s">
        <v>237</v>
      </c>
      <c r="W25" s="245"/>
      <c r="X25" s="245"/>
      <c r="Y25" s="245"/>
      <c r="Z25" s="245"/>
      <c r="AA25" s="245"/>
      <c r="AB25" s="244" t="s">
        <v>197</v>
      </c>
      <c r="AC25" s="244"/>
      <c r="AD25" s="20"/>
      <c r="AE25" s="20"/>
      <c r="AF25" s="20"/>
      <c r="AG25" s="20"/>
    </row>
    <row r="26" spans="1:199" s="5" customFormat="1" ht="21.75" customHeight="1">
      <c r="A26" s="244"/>
      <c r="B26" s="18"/>
      <c r="C26" s="244" t="s">
        <v>194</v>
      </c>
      <c r="D26" s="244"/>
      <c r="E26" s="244"/>
      <c r="F26" s="244" t="s">
        <v>193</v>
      </c>
      <c r="G26" s="244"/>
      <c r="H26" s="244" t="s">
        <v>192</v>
      </c>
      <c r="I26" s="244"/>
      <c r="J26" s="238" t="s">
        <v>246</v>
      </c>
      <c r="K26" s="247"/>
      <c r="L26" s="247"/>
      <c r="M26" s="247"/>
      <c r="N26" s="247"/>
      <c r="O26" s="247"/>
      <c r="P26" s="247"/>
      <c r="Q26" s="239"/>
      <c r="R26" s="239"/>
      <c r="S26" s="240"/>
      <c r="T26" s="255"/>
      <c r="U26" s="256"/>
      <c r="V26" s="245"/>
      <c r="W26" s="245"/>
      <c r="X26" s="245"/>
      <c r="Y26" s="245"/>
      <c r="Z26" s="245"/>
      <c r="AA26" s="245"/>
      <c r="AB26" s="244"/>
      <c r="AC26" s="244"/>
      <c r="AD26" s="20"/>
      <c r="AE26" s="20"/>
      <c r="AF26" s="20"/>
      <c r="AG26" s="20"/>
    </row>
    <row r="27" spans="1:199" s="5" customFormat="1" ht="18" customHeight="1">
      <c r="A27" s="244"/>
      <c r="B27" s="18"/>
      <c r="C27" s="244"/>
      <c r="D27" s="244"/>
      <c r="E27" s="244"/>
      <c r="F27" s="244"/>
      <c r="G27" s="244"/>
      <c r="H27" s="244"/>
      <c r="I27" s="244"/>
      <c r="J27" s="244" t="s">
        <v>195</v>
      </c>
      <c r="K27" s="244"/>
      <c r="L27" s="248" t="s">
        <v>324</v>
      </c>
      <c r="M27" s="238" t="s">
        <v>325</v>
      </c>
      <c r="N27" s="240"/>
      <c r="O27" s="238" t="s">
        <v>326</v>
      </c>
      <c r="P27" s="239"/>
      <c r="Q27" s="239"/>
      <c r="R27" s="239"/>
      <c r="S27" s="240"/>
      <c r="T27" s="255"/>
      <c r="U27" s="256"/>
      <c r="V27" s="245"/>
      <c r="W27" s="245"/>
      <c r="X27" s="245"/>
      <c r="Y27" s="245"/>
      <c r="Z27" s="245"/>
      <c r="AA27" s="245"/>
      <c r="AB27" s="244"/>
      <c r="AC27" s="244"/>
      <c r="AD27" s="20"/>
      <c r="AE27" s="20"/>
      <c r="AF27" s="20"/>
      <c r="AG27" s="20"/>
    </row>
    <row r="28" spans="1:199" s="5" customFormat="1" ht="29.25" customHeight="1">
      <c r="A28" s="10"/>
      <c r="B28" s="18"/>
      <c r="C28" s="244"/>
      <c r="D28" s="244"/>
      <c r="E28" s="244"/>
      <c r="F28" s="244"/>
      <c r="G28" s="244"/>
      <c r="H28" s="244"/>
      <c r="I28" s="244"/>
      <c r="J28" s="244"/>
      <c r="K28" s="244"/>
      <c r="L28" s="249"/>
      <c r="M28" s="241"/>
      <c r="N28" s="243"/>
      <c r="O28" s="241"/>
      <c r="P28" s="242"/>
      <c r="Q28" s="242"/>
      <c r="R28" s="242"/>
      <c r="S28" s="243"/>
      <c r="T28" s="255"/>
      <c r="U28" s="256"/>
      <c r="V28" s="10">
        <v>2014</v>
      </c>
      <c r="W28" s="10">
        <v>2015</v>
      </c>
      <c r="X28" s="87">
        <v>2016</v>
      </c>
      <c r="Y28" s="10">
        <v>2017</v>
      </c>
      <c r="Z28" s="10">
        <v>2018</v>
      </c>
      <c r="AA28" s="10">
        <v>2019</v>
      </c>
      <c r="AB28" s="245"/>
      <c r="AC28" s="245"/>
      <c r="AD28" s="20"/>
      <c r="AE28" s="20"/>
      <c r="AF28" s="20"/>
      <c r="AG28" s="20"/>
    </row>
    <row r="29" spans="1:199" s="5" customFormat="1" ht="17.25" customHeight="1">
      <c r="A29" s="10"/>
      <c r="B29" s="18"/>
      <c r="C29" s="10">
        <v>1</v>
      </c>
      <c r="D29" s="10">
        <v>2</v>
      </c>
      <c r="E29" s="10">
        <v>3</v>
      </c>
      <c r="F29" s="10">
        <v>4</v>
      </c>
      <c r="G29" s="10">
        <v>5</v>
      </c>
      <c r="H29" s="10">
        <v>6</v>
      </c>
      <c r="I29" s="10">
        <v>7</v>
      </c>
      <c r="J29" s="14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>
        <v>14</v>
      </c>
      <c r="Q29" s="10">
        <v>15</v>
      </c>
      <c r="R29" s="10">
        <v>16</v>
      </c>
      <c r="S29" s="10">
        <v>17</v>
      </c>
      <c r="T29" s="19">
        <v>18</v>
      </c>
      <c r="U29" s="21">
        <v>19</v>
      </c>
      <c r="V29" s="10">
        <v>20</v>
      </c>
      <c r="W29" s="10">
        <v>21</v>
      </c>
      <c r="X29" s="10">
        <v>22</v>
      </c>
      <c r="Y29" s="10">
        <v>23</v>
      </c>
      <c r="Z29" s="10">
        <v>24</v>
      </c>
      <c r="AA29" s="10">
        <v>25</v>
      </c>
      <c r="AB29" s="10">
        <v>26</v>
      </c>
      <c r="AC29" s="10">
        <v>27</v>
      </c>
      <c r="AD29" s="20"/>
      <c r="AE29" s="20"/>
      <c r="AF29" s="20"/>
      <c r="AG29" s="20"/>
    </row>
    <row r="30" spans="1:199" s="7" customFormat="1" ht="38.25" customHeight="1">
      <c r="A30" s="11"/>
      <c r="B30" s="12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60"/>
      <c r="R30" s="60"/>
      <c r="S30" s="71"/>
      <c r="T30" s="183" t="s">
        <v>234</v>
      </c>
      <c r="U30" s="47" t="s">
        <v>207</v>
      </c>
      <c r="V30" s="104">
        <v>76284</v>
      </c>
      <c r="W30" s="104">
        <f>SUM(W36,W86,W158,W216,W299)</f>
        <v>76711.535199999998</v>
      </c>
      <c r="X30" s="104">
        <f>SUM(X36,X86,X158,X216,X286,X299)</f>
        <v>112678.18000000001</v>
      </c>
      <c r="Y30" s="104">
        <f>SUM(Y36,Y86,Y158,Y216,Y286,Y299)</f>
        <v>86054.222000000009</v>
      </c>
      <c r="Z30" s="104">
        <f>SUM(Z36,Z86,Z158,Z216,Z286,Z299)</f>
        <v>77968.479999999996</v>
      </c>
      <c r="AA30" s="104">
        <f>SUM(AA36,AA86,AA158,AA216,AA286,AA299)</f>
        <v>77914.48</v>
      </c>
      <c r="AB30" s="224" t="s">
        <v>99</v>
      </c>
      <c r="AC30" s="68">
        <v>2019</v>
      </c>
      <c r="AD30" s="8"/>
      <c r="AE30" s="8"/>
      <c r="AF30" s="8"/>
      <c r="AG30" s="8"/>
    </row>
    <row r="31" spans="1:199" s="122" customFormat="1" ht="27.75" customHeight="1">
      <c r="A31" s="116"/>
      <c r="B31" s="117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118"/>
      <c r="R31" s="118"/>
      <c r="S31" s="72"/>
      <c r="T31" s="123" t="s">
        <v>240</v>
      </c>
      <c r="U31" s="119" t="s">
        <v>207</v>
      </c>
      <c r="V31" s="92">
        <f>SUM(V36,V86,V158,V216)</f>
        <v>71560.23000000001</v>
      </c>
      <c r="W31" s="92">
        <f>SUM(W36,W86,W158,W216)</f>
        <v>71773.785199999998</v>
      </c>
      <c r="X31" s="92">
        <f>SUM(X36,X86,X158,X216,X286)</f>
        <v>107103.1</v>
      </c>
      <c r="Y31" s="92">
        <f>SUM(Y36,Y86,Y158,Y216,Y286)</f>
        <v>79800.742000000013</v>
      </c>
      <c r="Z31" s="92">
        <f>SUM(Z36,Z86,Z158,Z216,Z286)</f>
        <v>71832</v>
      </c>
      <c r="AA31" s="92">
        <f>SUM(AA36,AA86,AA158,AA216,AA286)</f>
        <v>71778</v>
      </c>
      <c r="AB31" s="224" t="s">
        <v>99</v>
      </c>
      <c r="AC31" s="120">
        <v>2019</v>
      </c>
      <c r="AD31" s="121"/>
      <c r="AE31" s="121"/>
      <c r="AF31" s="121"/>
      <c r="AG31" s="121"/>
    </row>
    <row r="32" spans="1:199" s="7" customFormat="1" ht="105" customHeight="1">
      <c r="A32" s="11"/>
      <c r="B32" s="12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51"/>
      <c r="S32" s="51"/>
      <c r="T32" s="9" t="s">
        <v>257</v>
      </c>
      <c r="U32" s="10"/>
      <c r="V32" s="90"/>
      <c r="W32" s="45"/>
      <c r="X32" s="134"/>
      <c r="Y32" s="90"/>
      <c r="Z32" s="91"/>
      <c r="AA32" s="91"/>
      <c r="AB32" s="92"/>
      <c r="AC32" s="13"/>
      <c r="AD32" s="8"/>
      <c r="AE32" s="8"/>
      <c r="AF32" s="8"/>
      <c r="AG32" s="8"/>
    </row>
    <row r="33" spans="1:29" s="8" customFormat="1" ht="48" customHeight="1">
      <c r="A33" s="11"/>
      <c r="B33" s="12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  <c r="R33" s="51"/>
      <c r="S33" s="51"/>
      <c r="T33" s="9" t="s">
        <v>258</v>
      </c>
      <c r="U33" s="10" t="s">
        <v>191</v>
      </c>
      <c r="V33" s="93">
        <v>80</v>
      </c>
      <c r="W33" s="130">
        <v>80</v>
      </c>
      <c r="X33" s="93">
        <v>93</v>
      </c>
      <c r="Y33" s="93">
        <v>85</v>
      </c>
      <c r="Z33" s="93">
        <v>85.5</v>
      </c>
      <c r="AA33" s="93">
        <v>86</v>
      </c>
      <c r="AB33" s="93">
        <v>93</v>
      </c>
      <c r="AC33" s="13">
        <v>2019</v>
      </c>
    </row>
    <row r="34" spans="1:29" s="8" customFormat="1" ht="33.75" customHeight="1">
      <c r="A34" s="11"/>
      <c r="B34" s="12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  <c r="R34" s="51"/>
      <c r="S34" s="51"/>
      <c r="T34" s="9" t="s">
        <v>259</v>
      </c>
      <c r="U34" s="10" t="s">
        <v>191</v>
      </c>
      <c r="V34" s="93">
        <v>83</v>
      </c>
      <c r="W34" s="130">
        <v>83</v>
      </c>
      <c r="X34" s="93">
        <v>84.4</v>
      </c>
      <c r="Y34" s="93">
        <v>85</v>
      </c>
      <c r="Z34" s="93">
        <v>86</v>
      </c>
      <c r="AA34" s="93">
        <v>87</v>
      </c>
      <c r="AB34" s="93">
        <v>87</v>
      </c>
      <c r="AC34" s="13">
        <v>2019</v>
      </c>
    </row>
    <row r="35" spans="1:29" s="8" customFormat="1" ht="43.5" customHeight="1">
      <c r="A35" s="11"/>
      <c r="B35" s="12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  <c r="R35" s="51"/>
      <c r="S35" s="51"/>
      <c r="T35" s="9" t="s">
        <v>260</v>
      </c>
      <c r="U35" s="10" t="s">
        <v>191</v>
      </c>
      <c r="V35" s="93">
        <v>76</v>
      </c>
      <c r="W35" s="130">
        <v>76</v>
      </c>
      <c r="X35" s="93">
        <v>89</v>
      </c>
      <c r="Y35" s="93">
        <v>79</v>
      </c>
      <c r="Z35" s="93">
        <v>80</v>
      </c>
      <c r="AA35" s="93">
        <v>81</v>
      </c>
      <c r="AB35" s="93">
        <v>89</v>
      </c>
      <c r="AC35" s="13">
        <v>2019</v>
      </c>
    </row>
    <row r="36" spans="1:29" s="8" customFormat="1" ht="37.5" customHeight="1">
      <c r="A36" s="11"/>
      <c r="B36" s="1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  <c r="R36" s="74"/>
      <c r="S36" s="74"/>
      <c r="T36" s="53" t="s">
        <v>182</v>
      </c>
      <c r="U36" s="54" t="s">
        <v>207</v>
      </c>
      <c r="V36" s="89">
        <f t="shared" ref="V36:AA36" si="0">SUM(V37,V58)</f>
        <v>35664.899999999994</v>
      </c>
      <c r="W36" s="89">
        <f>SUM(W37,W58)</f>
        <v>34698.978999999999</v>
      </c>
      <c r="X36" s="89">
        <f>SUM(X37,X58)</f>
        <v>42721.95</v>
      </c>
      <c r="Y36" s="89">
        <f t="shared" si="0"/>
        <v>35751.531999999999</v>
      </c>
      <c r="Z36" s="89">
        <f>SUM(Z37,Z58)</f>
        <v>34703.9</v>
      </c>
      <c r="AA36" s="89">
        <f t="shared" si="0"/>
        <v>34663.9</v>
      </c>
      <c r="AB36" s="226" t="s">
        <v>99</v>
      </c>
      <c r="AC36" s="67">
        <v>2019</v>
      </c>
    </row>
    <row r="37" spans="1:29" s="8" customFormat="1" ht="48" customHeight="1">
      <c r="A37" s="11"/>
      <c r="B37" s="12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60"/>
      <c r="R37" s="60"/>
      <c r="S37" s="60"/>
      <c r="T37" s="157" t="s">
        <v>261</v>
      </c>
      <c r="U37" s="172" t="s">
        <v>207</v>
      </c>
      <c r="V37" s="173">
        <f t="shared" ref="V37:AA37" si="1">SUM(V44,V50,V47,V53,V56)</f>
        <v>35424.899999999994</v>
      </c>
      <c r="W37" s="173">
        <f t="shared" si="1"/>
        <v>34558.978999999999</v>
      </c>
      <c r="X37" s="173">
        <f>SUM(X44,X50,X47,X53,X56)</f>
        <v>33393.15</v>
      </c>
      <c r="Y37" s="173">
        <f>SUM(Y44,Y50,Y47,Y53,Y56)</f>
        <v>34524.06</v>
      </c>
      <c r="Z37" s="173">
        <f>SUM(Z44,Z50,Z47,Z53,Z56)</f>
        <v>33955.9</v>
      </c>
      <c r="AA37" s="173">
        <f t="shared" si="1"/>
        <v>33955.9</v>
      </c>
      <c r="AB37" s="225" t="s">
        <v>99</v>
      </c>
      <c r="AC37" s="86">
        <v>2019</v>
      </c>
    </row>
    <row r="38" spans="1:29" s="8" customFormat="1" ht="60" customHeight="1">
      <c r="A38" s="11"/>
      <c r="B38" s="12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51"/>
      <c r="S38" s="51"/>
      <c r="T38" s="9" t="s">
        <v>262</v>
      </c>
      <c r="U38" s="10" t="s">
        <v>191</v>
      </c>
      <c r="V38" s="93">
        <f t="shared" ref="V38:AA38" si="2">V37/V31*100</f>
        <v>49.503613948697463</v>
      </c>
      <c r="W38" s="93">
        <f t="shared" si="2"/>
        <v>48.149862660441102</v>
      </c>
      <c r="X38" s="93">
        <f t="shared" si="2"/>
        <v>31.178509305519636</v>
      </c>
      <c r="Y38" s="93">
        <f t="shared" si="2"/>
        <v>43.262830814279887</v>
      </c>
      <c r="Z38" s="93">
        <f t="shared" si="2"/>
        <v>47.271271856554186</v>
      </c>
      <c r="AA38" s="93">
        <f t="shared" si="2"/>
        <v>47.30683496335925</v>
      </c>
      <c r="AB38" s="93">
        <f>V38</f>
        <v>49.503613948697463</v>
      </c>
      <c r="AC38" s="13">
        <v>2019</v>
      </c>
    </row>
    <row r="39" spans="1:29" s="8" customFormat="1" ht="48" customHeight="1">
      <c r="A39" s="11"/>
      <c r="B39" s="1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51"/>
      <c r="S39" s="51"/>
      <c r="T39" s="9" t="s">
        <v>263</v>
      </c>
      <c r="U39" s="10" t="s">
        <v>191</v>
      </c>
      <c r="V39" s="93">
        <v>6.9</v>
      </c>
      <c r="W39" s="93">
        <v>6.9</v>
      </c>
      <c r="X39" s="94">
        <v>9</v>
      </c>
      <c r="Y39" s="93">
        <v>10</v>
      </c>
      <c r="Z39" s="93">
        <v>10.5</v>
      </c>
      <c r="AA39" s="93">
        <v>11</v>
      </c>
      <c r="AB39" s="93">
        <v>11</v>
      </c>
      <c r="AC39" s="13">
        <v>2019</v>
      </c>
    </row>
    <row r="40" spans="1:29" s="8" customFormat="1" ht="32.25" customHeight="1">
      <c r="A40" s="11"/>
      <c r="B40" s="12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51"/>
      <c r="S40" s="51"/>
      <c r="T40" s="44" t="s">
        <v>264</v>
      </c>
      <c r="U40" s="10" t="s">
        <v>191</v>
      </c>
      <c r="V40" s="93">
        <v>100</v>
      </c>
      <c r="W40" s="93">
        <v>100</v>
      </c>
      <c r="X40" s="94">
        <v>100</v>
      </c>
      <c r="Y40" s="93">
        <v>100</v>
      </c>
      <c r="Z40" s="93">
        <v>100</v>
      </c>
      <c r="AA40" s="93">
        <v>100</v>
      </c>
      <c r="AB40" s="93">
        <v>100</v>
      </c>
      <c r="AC40" s="124">
        <v>2019</v>
      </c>
    </row>
    <row r="41" spans="1:29" s="8" customFormat="1" ht="38.25" customHeight="1">
      <c r="A41" s="11"/>
      <c r="B41" s="12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  <c r="R41" s="51"/>
      <c r="S41" s="51"/>
      <c r="T41" s="9" t="s">
        <v>265</v>
      </c>
      <c r="U41" s="10" t="s">
        <v>189</v>
      </c>
      <c r="V41" s="61">
        <v>1</v>
      </c>
      <c r="W41" s="61">
        <v>1</v>
      </c>
      <c r="X41" s="131">
        <v>1</v>
      </c>
      <c r="Y41" s="61">
        <v>1</v>
      </c>
      <c r="Z41" s="61">
        <v>1</v>
      </c>
      <c r="AA41" s="61">
        <v>1</v>
      </c>
      <c r="AB41" s="61">
        <v>1</v>
      </c>
      <c r="AC41" s="13">
        <v>2019</v>
      </c>
    </row>
    <row r="42" spans="1:29" s="8" customFormat="1" ht="46.5" customHeight="1">
      <c r="A42" s="11"/>
      <c r="B42" s="12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  <c r="R42" s="51"/>
      <c r="S42" s="51"/>
      <c r="T42" s="9" t="s">
        <v>266</v>
      </c>
      <c r="U42" s="10" t="s">
        <v>190</v>
      </c>
      <c r="V42" s="61">
        <v>2</v>
      </c>
      <c r="W42" s="61">
        <v>2</v>
      </c>
      <c r="X42" s="131">
        <v>2</v>
      </c>
      <c r="Y42" s="61">
        <v>2</v>
      </c>
      <c r="Z42" s="61">
        <v>2</v>
      </c>
      <c r="AA42" s="61">
        <v>2</v>
      </c>
      <c r="AB42" s="61">
        <v>2</v>
      </c>
      <c r="AC42" s="13">
        <v>2019</v>
      </c>
    </row>
    <row r="43" spans="1:29" s="8" customFormat="1" ht="45.75" customHeight="1">
      <c r="A43" s="11"/>
      <c r="B43" s="12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51"/>
      <c r="S43" s="51"/>
      <c r="T43" s="9" t="s">
        <v>267</v>
      </c>
      <c r="U43" s="10" t="s">
        <v>190</v>
      </c>
      <c r="V43" s="61">
        <v>25</v>
      </c>
      <c r="W43" s="61">
        <v>25</v>
      </c>
      <c r="X43" s="131">
        <v>25</v>
      </c>
      <c r="Y43" s="61">
        <v>25</v>
      </c>
      <c r="Z43" s="61">
        <v>25</v>
      </c>
      <c r="AA43" s="61">
        <v>25</v>
      </c>
      <c r="AB43" s="99">
        <v>25</v>
      </c>
      <c r="AC43" s="13">
        <v>2019</v>
      </c>
    </row>
    <row r="44" spans="1:29" s="8" customFormat="1" ht="63.75" customHeight="1">
      <c r="A44" s="11"/>
      <c r="B44" s="11"/>
      <c r="C44" s="50">
        <v>6</v>
      </c>
      <c r="D44" s="57">
        <v>5</v>
      </c>
      <c r="E44" s="57">
        <v>6</v>
      </c>
      <c r="F44" s="72">
        <v>0</v>
      </c>
      <c r="G44" s="72">
        <v>7</v>
      </c>
      <c r="H44" s="72">
        <v>0</v>
      </c>
      <c r="I44" s="72">
        <v>3</v>
      </c>
      <c r="J44" s="57">
        <v>0</v>
      </c>
      <c r="K44" s="57">
        <v>2</v>
      </c>
      <c r="L44" s="57">
        <v>1</v>
      </c>
      <c r="M44" s="57">
        <v>0</v>
      </c>
      <c r="N44" s="57">
        <v>1</v>
      </c>
      <c r="O44" s="50">
        <v>2</v>
      </c>
      <c r="P44" s="50">
        <v>1</v>
      </c>
      <c r="Q44" s="51">
        <v>0</v>
      </c>
      <c r="R44" s="51">
        <v>1</v>
      </c>
      <c r="S44" s="51" t="s">
        <v>244</v>
      </c>
      <c r="T44" s="184" t="s">
        <v>268</v>
      </c>
      <c r="U44" s="185" t="s">
        <v>207</v>
      </c>
      <c r="V44" s="186">
        <v>24661.200000000001</v>
      </c>
      <c r="W44" s="186">
        <v>25352.62</v>
      </c>
      <c r="X44" s="186">
        <v>24946.85</v>
      </c>
      <c r="Y44" s="187">
        <v>25286.2</v>
      </c>
      <c r="Z44" s="187">
        <v>25286</v>
      </c>
      <c r="AA44" s="187">
        <v>25286</v>
      </c>
      <c r="AB44" s="186" t="s">
        <v>5</v>
      </c>
      <c r="AC44" s="13">
        <v>2019</v>
      </c>
    </row>
    <row r="45" spans="1:29" s="8" customFormat="1" ht="45" customHeight="1">
      <c r="A45" s="11"/>
      <c r="B45" s="12"/>
      <c r="C45" s="5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0"/>
      <c r="P45" s="50"/>
      <c r="Q45" s="51"/>
      <c r="R45" s="51"/>
      <c r="S45" s="51"/>
      <c r="T45" s="9" t="s">
        <v>26</v>
      </c>
      <c r="U45" s="10" t="s">
        <v>191</v>
      </c>
      <c r="V45" s="93">
        <f>V44*100/V36</f>
        <v>69.146976439019895</v>
      </c>
      <c r="W45" s="94">
        <f>W44*100/W36</f>
        <v>73.06445529708526</v>
      </c>
      <c r="X45" s="94" t="s">
        <v>5</v>
      </c>
      <c r="Y45" s="93" t="s">
        <v>5</v>
      </c>
      <c r="Z45" s="93" t="s">
        <v>5</v>
      </c>
      <c r="AA45" s="93" t="s">
        <v>5</v>
      </c>
      <c r="AB45" s="93">
        <v>73.099999999999994</v>
      </c>
      <c r="AC45" s="13">
        <v>2017</v>
      </c>
    </row>
    <row r="46" spans="1:29" s="8" customFormat="1" ht="45.75" customHeight="1">
      <c r="A46" s="11"/>
      <c r="B46" s="12"/>
      <c r="C46" s="5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0"/>
      <c r="P46" s="50"/>
      <c r="Q46" s="51"/>
      <c r="R46" s="51"/>
      <c r="S46" s="51"/>
      <c r="T46" s="66" t="s">
        <v>27</v>
      </c>
      <c r="U46" s="87" t="s">
        <v>191</v>
      </c>
      <c r="V46" s="94" t="s">
        <v>5</v>
      </c>
      <c r="W46" s="94" t="s">
        <v>5</v>
      </c>
      <c r="X46" s="94">
        <v>83.5</v>
      </c>
      <c r="Y46" s="94">
        <v>90</v>
      </c>
      <c r="Z46" s="94">
        <v>95</v>
      </c>
      <c r="AA46" s="94">
        <v>100</v>
      </c>
      <c r="AB46" s="94">
        <v>100</v>
      </c>
      <c r="AC46" s="13"/>
    </row>
    <row r="47" spans="1:29" s="8" customFormat="1" ht="60.75" customHeight="1">
      <c r="A47" s="11"/>
      <c r="B47" s="12"/>
      <c r="C47" s="50">
        <v>6</v>
      </c>
      <c r="D47" s="57">
        <v>5</v>
      </c>
      <c r="E47" s="57">
        <v>6</v>
      </c>
      <c r="F47" s="72">
        <v>0</v>
      </c>
      <c r="G47" s="72">
        <v>7</v>
      </c>
      <c r="H47" s="72">
        <v>0</v>
      </c>
      <c r="I47" s="72">
        <v>3</v>
      </c>
      <c r="J47" s="57">
        <v>0</v>
      </c>
      <c r="K47" s="57">
        <v>2</v>
      </c>
      <c r="L47" s="57">
        <v>1</v>
      </c>
      <c r="M47" s="57">
        <v>0</v>
      </c>
      <c r="N47" s="57">
        <v>1</v>
      </c>
      <c r="O47" s="50">
        <v>2</v>
      </c>
      <c r="P47" s="50">
        <v>1</v>
      </c>
      <c r="Q47" s="51">
        <v>0</v>
      </c>
      <c r="R47" s="51">
        <v>2</v>
      </c>
      <c r="S47" s="51" t="s">
        <v>244</v>
      </c>
      <c r="T47" s="184" t="s">
        <v>269</v>
      </c>
      <c r="U47" s="185" t="s">
        <v>207</v>
      </c>
      <c r="V47" s="186">
        <v>7516.1</v>
      </c>
      <c r="W47" s="186">
        <v>5643.2790000000005</v>
      </c>
      <c r="X47" s="186">
        <v>5985.6</v>
      </c>
      <c r="Y47" s="187">
        <v>6163</v>
      </c>
      <c r="Z47" s="187">
        <v>6163</v>
      </c>
      <c r="AA47" s="187">
        <v>6163</v>
      </c>
      <c r="AB47" s="186" t="s">
        <v>5</v>
      </c>
      <c r="AC47" s="13">
        <v>2019</v>
      </c>
    </row>
    <row r="48" spans="1:29" s="8" customFormat="1" ht="63" customHeight="1">
      <c r="A48" s="11"/>
      <c r="B48" s="12"/>
      <c r="C48" s="50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0"/>
      <c r="P48" s="50"/>
      <c r="Q48" s="51"/>
      <c r="R48" s="51"/>
      <c r="S48" s="51"/>
      <c r="T48" s="66" t="s">
        <v>28</v>
      </c>
      <c r="U48" s="10" t="s">
        <v>191</v>
      </c>
      <c r="V48" s="96">
        <f>V47*100/V36</f>
        <v>21.074221433398105</v>
      </c>
      <c r="W48" s="96">
        <f>W47*100/W36</f>
        <v>16.263530405318267</v>
      </c>
      <c r="X48" s="94" t="s">
        <v>5</v>
      </c>
      <c r="Y48" s="93" t="s">
        <v>5</v>
      </c>
      <c r="Z48" s="93" t="s">
        <v>5</v>
      </c>
      <c r="AA48" s="93" t="s">
        <v>5</v>
      </c>
      <c r="AB48" s="96">
        <v>21.1</v>
      </c>
      <c r="AC48" s="124">
        <v>2014</v>
      </c>
    </row>
    <row r="49" spans="1:29" s="8" customFormat="1" ht="59.25" customHeight="1">
      <c r="A49" s="11"/>
      <c r="B49" s="12"/>
      <c r="C49" s="50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0"/>
      <c r="P49" s="50"/>
      <c r="Q49" s="51"/>
      <c r="R49" s="51"/>
      <c r="S49" s="51"/>
      <c r="T49" s="66" t="s">
        <v>65</v>
      </c>
      <c r="U49" s="87" t="s">
        <v>191</v>
      </c>
      <c r="V49" s="94" t="s">
        <v>5</v>
      </c>
      <c r="W49" s="94" t="s">
        <v>5</v>
      </c>
      <c r="X49" s="97">
        <v>106.1</v>
      </c>
      <c r="Y49" s="93">
        <v>103</v>
      </c>
      <c r="Z49" s="93">
        <v>100</v>
      </c>
      <c r="AA49" s="93">
        <v>100</v>
      </c>
      <c r="AB49" s="97">
        <v>100</v>
      </c>
      <c r="AC49" s="124"/>
    </row>
    <row r="50" spans="1:29" s="8" customFormat="1" ht="52.5" customHeight="1">
      <c r="A50" s="11"/>
      <c r="B50" s="12"/>
      <c r="C50" s="50">
        <v>6</v>
      </c>
      <c r="D50" s="57">
        <v>5</v>
      </c>
      <c r="E50" s="57">
        <v>6</v>
      </c>
      <c r="F50" s="72">
        <v>0</v>
      </c>
      <c r="G50" s="72">
        <v>7</v>
      </c>
      <c r="H50" s="72">
        <v>0</v>
      </c>
      <c r="I50" s="72">
        <v>3</v>
      </c>
      <c r="J50" s="57">
        <v>0</v>
      </c>
      <c r="K50" s="57">
        <v>2</v>
      </c>
      <c r="L50" s="57">
        <v>1</v>
      </c>
      <c r="M50" s="57">
        <v>0</v>
      </c>
      <c r="N50" s="57">
        <v>1</v>
      </c>
      <c r="O50" s="50">
        <v>2</v>
      </c>
      <c r="P50" s="50">
        <v>1</v>
      </c>
      <c r="Q50" s="51">
        <v>0</v>
      </c>
      <c r="R50" s="51">
        <v>5</v>
      </c>
      <c r="S50" s="51" t="s">
        <v>244</v>
      </c>
      <c r="T50" s="184" t="s">
        <v>98</v>
      </c>
      <c r="U50" s="185" t="s">
        <v>207</v>
      </c>
      <c r="V50" s="188">
        <v>3212.2</v>
      </c>
      <c r="W50" s="188">
        <v>3538.08</v>
      </c>
      <c r="X50" s="227">
        <v>2000.7</v>
      </c>
      <c r="Y50" s="187">
        <v>2369.86</v>
      </c>
      <c r="Z50" s="189">
        <v>2394.5</v>
      </c>
      <c r="AA50" s="189">
        <v>2394.5</v>
      </c>
      <c r="AB50" s="186" t="s">
        <v>5</v>
      </c>
      <c r="AC50" s="13">
        <v>2019</v>
      </c>
    </row>
    <row r="51" spans="1:29" s="8" customFormat="1" ht="60.75" customHeight="1">
      <c r="A51" s="11"/>
      <c r="B51" s="12"/>
      <c r="C51" s="50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0"/>
      <c r="P51" s="50"/>
      <c r="Q51" s="51"/>
      <c r="R51" s="51"/>
      <c r="S51" s="51"/>
      <c r="T51" s="66" t="s">
        <v>322</v>
      </c>
      <c r="U51" s="10" t="s">
        <v>191</v>
      </c>
      <c r="V51" s="96">
        <f>V50/V36*100</f>
        <v>9.0066143463180897</v>
      </c>
      <c r="W51" s="97">
        <f>W50/W36*100</f>
        <v>10.196495983354438</v>
      </c>
      <c r="X51" s="94" t="s">
        <v>5</v>
      </c>
      <c r="Y51" s="93" t="s">
        <v>5</v>
      </c>
      <c r="Z51" s="93" t="s">
        <v>5</v>
      </c>
      <c r="AA51" s="93" t="s">
        <v>5</v>
      </c>
      <c r="AB51" s="96">
        <v>10.199999999999999</v>
      </c>
      <c r="AC51" s="124">
        <v>2015</v>
      </c>
    </row>
    <row r="52" spans="1:29" s="8" customFormat="1" ht="31.15" customHeight="1">
      <c r="A52" s="11"/>
      <c r="B52" s="12"/>
      <c r="C52" s="50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0"/>
      <c r="P52" s="50"/>
      <c r="Q52" s="51"/>
      <c r="R52" s="51"/>
      <c r="S52" s="51"/>
      <c r="T52" s="66" t="s">
        <v>140</v>
      </c>
      <c r="U52" s="87" t="s">
        <v>191</v>
      </c>
      <c r="V52" s="94" t="s">
        <v>5</v>
      </c>
      <c r="W52" s="94" t="s">
        <v>5</v>
      </c>
      <c r="X52" s="97">
        <v>100</v>
      </c>
      <c r="Y52" s="97">
        <v>100</v>
      </c>
      <c r="Z52" s="97">
        <v>100</v>
      </c>
      <c r="AA52" s="97">
        <v>100</v>
      </c>
      <c r="AB52" s="97">
        <v>100</v>
      </c>
      <c r="AC52" s="124"/>
    </row>
    <row r="53" spans="1:29" s="8" customFormat="1" ht="51" customHeight="1">
      <c r="A53" s="11"/>
      <c r="B53" s="12"/>
      <c r="C53" s="50">
        <v>6</v>
      </c>
      <c r="D53" s="57">
        <v>5</v>
      </c>
      <c r="E53" s="57">
        <v>6</v>
      </c>
      <c r="F53" s="72">
        <v>0</v>
      </c>
      <c r="G53" s="72">
        <v>7</v>
      </c>
      <c r="H53" s="72">
        <v>0</v>
      </c>
      <c r="I53" s="72">
        <v>3</v>
      </c>
      <c r="J53" s="57">
        <v>0</v>
      </c>
      <c r="K53" s="57">
        <v>2</v>
      </c>
      <c r="L53" s="57">
        <v>1</v>
      </c>
      <c r="M53" s="57">
        <v>0</v>
      </c>
      <c r="N53" s="57">
        <v>1</v>
      </c>
      <c r="O53" s="50">
        <v>2</v>
      </c>
      <c r="P53" s="50">
        <v>1</v>
      </c>
      <c r="Q53" s="51">
        <v>0</v>
      </c>
      <c r="R53" s="51">
        <v>7</v>
      </c>
      <c r="S53" s="51" t="s">
        <v>244</v>
      </c>
      <c r="T53" s="184" t="s">
        <v>323</v>
      </c>
      <c r="U53" s="185" t="s">
        <v>207</v>
      </c>
      <c r="V53" s="190">
        <v>22.7</v>
      </c>
      <c r="W53" s="190">
        <v>25</v>
      </c>
      <c r="X53" s="190">
        <v>100</v>
      </c>
      <c r="Y53" s="191">
        <v>263</v>
      </c>
      <c r="Z53" s="191">
        <v>112.4</v>
      </c>
      <c r="AA53" s="191">
        <v>112.4</v>
      </c>
      <c r="AB53" s="190" t="s">
        <v>5</v>
      </c>
      <c r="AC53" s="13">
        <v>2019</v>
      </c>
    </row>
    <row r="54" spans="1:29" s="8" customFormat="1" ht="78.75" customHeight="1">
      <c r="A54" s="11"/>
      <c r="B54" s="12"/>
      <c r="C54" s="50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0"/>
      <c r="P54" s="50"/>
      <c r="Q54" s="51"/>
      <c r="R54" s="51"/>
      <c r="S54" s="51"/>
      <c r="T54" s="66" t="s">
        <v>29</v>
      </c>
      <c r="U54" s="10" t="s">
        <v>191</v>
      </c>
      <c r="V54" s="97">
        <f>V53/V36*100</f>
        <v>6.3648012471645796E-2</v>
      </c>
      <c r="W54" s="96">
        <f>W53/W36*100</f>
        <v>7.2048229430612357E-2</v>
      </c>
      <c r="X54" s="94" t="s">
        <v>5</v>
      </c>
      <c r="Y54" s="93" t="s">
        <v>5</v>
      </c>
      <c r="Z54" s="93" t="s">
        <v>5</v>
      </c>
      <c r="AA54" s="93" t="s">
        <v>5</v>
      </c>
      <c r="AB54" s="96">
        <v>0.1</v>
      </c>
      <c r="AC54" s="124">
        <v>2016</v>
      </c>
    </row>
    <row r="55" spans="1:29" s="8" customFormat="1" ht="32.25" customHeight="1">
      <c r="A55" s="11"/>
      <c r="B55" s="12"/>
      <c r="C55" s="50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0"/>
      <c r="P55" s="50"/>
      <c r="Q55" s="51"/>
      <c r="R55" s="51"/>
      <c r="S55" s="51"/>
      <c r="T55" s="66" t="s">
        <v>30</v>
      </c>
      <c r="U55" s="87" t="s">
        <v>191</v>
      </c>
      <c r="V55" s="94" t="s">
        <v>5</v>
      </c>
      <c r="W55" s="94" t="s">
        <v>5</v>
      </c>
      <c r="X55" s="97">
        <v>100</v>
      </c>
      <c r="Y55" s="97">
        <v>100</v>
      </c>
      <c r="Z55" s="97">
        <v>100</v>
      </c>
      <c r="AA55" s="97">
        <v>100</v>
      </c>
      <c r="AB55" s="97">
        <v>100</v>
      </c>
      <c r="AC55" s="124"/>
    </row>
    <row r="56" spans="1:29" s="8" customFormat="1" ht="49.5" customHeight="1">
      <c r="A56" s="11"/>
      <c r="B56" s="12"/>
      <c r="C56" s="50">
        <v>6</v>
      </c>
      <c r="D56" s="57">
        <v>5</v>
      </c>
      <c r="E56" s="57">
        <v>6</v>
      </c>
      <c r="F56" s="72">
        <v>0</v>
      </c>
      <c r="G56" s="72">
        <v>7</v>
      </c>
      <c r="H56" s="72">
        <v>0</v>
      </c>
      <c r="I56" s="72">
        <v>3</v>
      </c>
      <c r="J56" s="57">
        <v>0</v>
      </c>
      <c r="K56" s="57">
        <v>2</v>
      </c>
      <c r="L56" s="57">
        <v>1</v>
      </c>
      <c r="M56" s="57">
        <v>0</v>
      </c>
      <c r="N56" s="57">
        <v>1</v>
      </c>
      <c r="O56" s="50">
        <v>2</v>
      </c>
      <c r="P56" s="50">
        <v>1</v>
      </c>
      <c r="Q56" s="51">
        <v>0</v>
      </c>
      <c r="R56" s="51">
        <v>9</v>
      </c>
      <c r="S56" s="51" t="s">
        <v>244</v>
      </c>
      <c r="T56" s="192" t="s">
        <v>153</v>
      </c>
      <c r="U56" s="185" t="s">
        <v>207</v>
      </c>
      <c r="V56" s="193">
        <v>12.7</v>
      </c>
      <c r="W56" s="193">
        <v>0</v>
      </c>
      <c r="X56" s="193">
        <v>360</v>
      </c>
      <c r="Y56" s="191">
        <v>442</v>
      </c>
      <c r="Z56" s="191">
        <v>0</v>
      </c>
      <c r="AA56" s="191">
        <v>0</v>
      </c>
      <c r="AB56" s="190" t="s">
        <v>5</v>
      </c>
      <c r="AC56" s="13">
        <v>2014</v>
      </c>
    </row>
    <row r="57" spans="1:29" s="8" customFormat="1" ht="45.75" customHeight="1">
      <c r="A57" s="11"/>
      <c r="B57" s="12"/>
      <c r="C57" s="50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0"/>
      <c r="P57" s="50"/>
      <c r="Q57" s="51"/>
      <c r="R57" s="51"/>
      <c r="S57" s="51"/>
      <c r="T57" s="9" t="s">
        <v>14</v>
      </c>
      <c r="U57" s="10" t="s">
        <v>189</v>
      </c>
      <c r="V57" s="112">
        <v>3</v>
      </c>
      <c r="W57" s="100">
        <v>0</v>
      </c>
      <c r="X57" s="113">
        <v>3</v>
      </c>
      <c r="Y57" s="48">
        <v>0</v>
      </c>
      <c r="Z57" s="93" t="s">
        <v>5</v>
      </c>
      <c r="AA57" s="93" t="s">
        <v>5</v>
      </c>
      <c r="AB57" s="99">
        <v>3</v>
      </c>
      <c r="AC57" s="13">
        <v>2014</v>
      </c>
    </row>
    <row r="58" spans="1:29" s="156" customFormat="1" ht="35.25" customHeight="1">
      <c r="A58" s="154"/>
      <c r="B58" s="155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2"/>
      <c r="N58" s="71"/>
      <c r="O58" s="71"/>
      <c r="P58" s="71"/>
      <c r="Q58" s="60"/>
      <c r="R58" s="60"/>
      <c r="S58" s="60"/>
      <c r="T58" s="157" t="s">
        <v>270</v>
      </c>
      <c r="U58" s="172" t="s">
        <v>207</v>
      </c>
      <c r="V58" s="173">
        <f>SUM(V64,V66,V69,V72,V74)</f>
        <v>240</v>
      </c>
      <c r="W58" s="173">
        <f>SUM(W64,W66,W69,W72,W74)</f>
        <v>140</v>
      </c>
      <c r="X58" s="173">
        <f>SUM(X64,X66,X69,X72,X74,X76,X78,X80,X82)</f>
        <v>9328.7999999999993</v>
      </c>
      <c r="Y58" s="173">
        <f>SUM(Y64,Y66,Y69,Y84,Y72,Y74,Y76,Y78,Y82)</f>
        <v>1227.472</v>
      </c>
      <c r="Z58" s="173">
        <f>SUM(Z64,Z66,Z69,Z84,Z72,Z74,Z76,Z78)</f>
        <v>748</v>
      </c>
      <c r="AA58" s="173">
        <f>SUM(AA64,AA66,AA69,AA84,AA72,AA74,AA76,AA78)</f>
        <v>708</v>
      </c>
      <c r="AB58" s="225" t="s">
        <v>99</v>
      </c>
      <c r="AC58" s="86">
        <v>2019</v>
      </c>
    </row>
    <row r="59" spans="1:29" s="8" customFormat="1" ht="60" customHeight="1">
      <c r="A59" s="11"/>
      <c r="B59" s="12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7"/>
      <c r="N59" s="50"/>
      <c r="O59" s="50"/>
      <c r="P59" s="50"/>
      <c r="Q59" s="51"/>
      <c r="R59" s="51"/>
      <c r="S59" s="51"/>
      <c r="T59" s="9" t="s">
        <v>271</v>
      </c>
      <c r="U59" s="10" t="s">
        <v>191</v>
      </c>
      <c r="V59" s="96">
        <v>99</v>
      </c>
      <c r="W59" s="96">
        <v>99</v>
      </c>
      <c r="X59" s="97">
        <v>99.1</v>
      </c>
      <c r="Y59" s="96">
        <v>99.2</v>
      </c>
      <c r="Z59" s="96">
        <v>99.3</v>
      </c>
      <c r="AA59" s="96">
        <v>99.4</v>
      </c>
      <c r="AB59" s="96">
        <v>99.4</v>
      </c>
      <c r="AC59" s="13">
        <v>2019</v>
      </c>
    </row>
    <row r="60" spans="1:29" s="8" customFormat="1" ht="47.25" customHeight="1">
      <c r="A60" s="11"/>
      <c r="B60" s="12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7"/>
      <c r="N60" s="50"/>
      <c r="O60" s="50"/>
      <c r="P60" s="50"/>
      <c r="Q60" s="51"/>
      <c r="R60" s="51"/>
      <c r="S60" s="51"/>
      <c r="T60" s="9" t="s">
        <v>272</v>
      </c>
      <c r="U60" s="10" t="s">
        <v>191</v>
      </c>
      <c r="V60" s="96">
        <v>0</v>
      </c>
      <c r="W60" s="96">
        <v>10</v>
      </c>
      <c r="X60" s="97">
        <v>10.1</v>
      </c>
      <c r="Y60" s="96">
        <v>10.199999999999999</v>
      </c>
      <c r="Z60" s="96">
        <v>10.3</v>
      </c>
      <c r="AA60" s="96">
        <v>10.4</v>
      </c>
      <c r="AB60" s="97">
        <f>AA60</f>
        <v>10.4</v>
      </c>
      <c r="AC60" s="13">
        <v>2019</v>
      </c>
    </row>
    <row r="61" spans="1:29" s="8" customFormat="1" ht="48" customHeight="1">
      <c r="A61" s="11"/>
      <c r="B61" s="12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7"/>
      <c r="N61" s="50"/>
      <c r="O61" s="50"/>
      <c r="P61" s="50"/>
      <c r="Q61" s="51"/>
      <c r="R61" s="51"/>
      <c r="S61" s="51"/>
      <c r="T61" s="9" t="s">
        <v>273</v>
      </c>
      <c r="U61" s="10" t="s">
        <v>191</v>
      </c>
      <c r="V61" s="108">
        <v>99.3</v>
      </c>
      <c r="W61" s="108">
        <v>99.5</v>
      </c>
      <c r="X61" s="130">
        <v>99.6</v>
      </c>
      <c r="Y61" s="108">
        <v>99.7</v>
      </c>
      <c r="Z61" s="108">
        <v>99.8</v>
      </c>
      <c r="AA61" s="108">
        <v>99.9</v>
      </c>
      <c r="AB61" s="108">
        <v>99.9</v>
      </c>
      <c r="AC61" s="13">
        <v>2019</v>
      </c>
    </row>
    <row r="62" spans="1:29" s="8" customFormat="1" ht="38.25" customHeight="1">
      <c r="A62" s="11"/>
      <c r="B62" s="12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7"/>
      <c r="N62" s="50"/>
      <c r="O62" s="50"/>
      <c r="P62" s="50"/>
      <c r="Q62" s="51"/>
      <c r="R62" s="51"/>
      <c r="S62" s="51"/>
      <c r="T62" s="184" t="s">
        <v>274</v>
      </c>
      <c r="U62" s="194" t="s">
        <v>9</v>
      </c>
      <c r="V62" s="195">
        <v>1</v>
      </c>
      <c r="W62" s="195">
        <v>1</v>
      </c>
      <c r="X62" s="195">
        <v>1</v>
      </c>
      <c r="Y62" s="195">
        <v>1</v>
      </c>
      <c r="Z62" s="195">
        <v>1</v>
      </c>
      <c r="AA62" s="195">
        <v>1</v>
      </c>
      <c r="AB62" s="195" t="s">
        <v>5</v>
      </c>
      <c r="AC62" s="13">
        <v>2019</v>
      </c>
    </row>
    <row r="63" spans="1:29" s="8" customFormat="1" ht="34.5" customHeight="1">
      <c r="A63" s="11"/>
      <c r="B63" s="12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7"/>
      <c r="N63" s="50"/>
      <c r="O63" s="50"/>
      <c r="P63" s="50"/>
      <c r="Q63" s="51"/>
      <c r="R63" s="51"/>
      <c r="S63" s="51"/>
      <c r="T63" s="66" t="s">
        <v>275</v>
      </c>
      <c r="U63" s="10" t="s">
        <v>189</v>
      </c>
      <c r="V63" s="58">
        <v>4</v>
      </c>
      <c r="W63" s="58">
        <v>4</v>
      </c>
      <c r="X63" s="58">
        <v>4</v>
      </c>
      <c r="Y63" s="58">
        <v>4</v>
      </c>
      <c r="Z63" s="58">
        <v>4</v>
      </c>
      <c r="AA63" s="58">
        <v>4</v>
      </c>
      <c r="AB63" s="99">
        <f>SUM(V63:AA63)</f>
        <v>24</v>
      </c>
      <c r="AC63" s="13">
        <v>2019</v>
      </c>
    </row>
    <row r="64" spans="1:29" s="8" customFormat="1" ht="37.5" customHeight="1">
      <c r="A64" s="11"/>
      <c r="B64" s="12"/>
      <c r="C64" s="50">
        <v>6</v>
      </c>
      <c r="D64" s="50">
        <v>5</v>
      </c>
      <c r="E64" s="50">
        <v>6</v>
      </c>
      <c r="F64" s="72">
        <v>0</v>
      </c>
      <c r="G64" s="72">
        <v>7</v>
      </c>
      <c r="H64" s="72">
        <v>0</v>
      </c>
      <c r="I64" s="72">
        <v>3</v>
      </c>
      <c r="J64" s="57">
        <v>0</v>
      </c>
      <c r="K64" s="50">
        <v>2</v>
      </c>
      <c r="L64" s="50">
        <v>1</v>
      </c>
      <c r="M64" s="50">
        <v>0</v>
      </c>
      <c r="N64" s="50">
        <v>2</v>
      </c>
      <c r="O64" s="50">
        <v>2</v>
      </c>
      <c r="P64" s="50">
        <v>2</v>
      </c>
      <c r="Q64" s="51">
        <v>1</v>
      </c>
      <c r="R64" s="51">
        <v>1</v>
      </c>
      <c r="S64" s="51" t="s">
        <v>242</v>
      </c>
      <c r="T64" s="184" t="s">
        <v>57</v>
      </c>
      <c r="U64" s="185" t="s">
        <v>207</v>
      </c>
      <c r="V64" s="190">
        <v>0</v>
      </c>
      <c r="W64" s="190">
        <v>0</v>
      </c>
      <c r="X64" s="190">
        <v>367.8</v>
      </c>
      <c r="Y64" s="191">
        <v>0</v>
      </c>
      <c r="Z64" s="191">
        <v>500</v>
      </c>
      <c r="AA64" s="191">
        <v>500</v>
      </c>
      <c r="AB64" s="190" t="s">
        <v>5</v>
      </c>
      <c r="AC64" s="13">
        <v>2016</v>
      </c>
    </row>
    <row r="65" spans="1:29" s="8" customFormat="1" ht="50.25" customHeight="1">
      <c r="A65" s="11"/>
      <c r="B65" s="12"/>
      <c r="C65" s="50"/>
      <c r="D65" s="50"/>
      <c r="E65" s="50"/>
      <c r="F65" s="57"/>
      <c r="G65" s="57"/>
      <c r="H65" s="57"/>
      <c r="I65" s="57"/>
      <c r="J65" s="57"/>
      <c r="K65" s="50"/>
      <c r="L65" s="50"/>
      <c r="M65" s="50"/>
      <c r="N65" s="50"/>
      <c r="O65" s="50"/>
      <c r="P65" s="50"/>
      <c r="Q65" s="51"/>
      <c r="R65" s="51"/>
      <c r="S65" s="51"/>
      <c r="T65" s="164" t="s">
        <v>54</v>
      </c>
      <c r="U65" s="87" t="s">
        <v>191</v>
      </c>
      <c r="V65" s="94" t="s">
        <v>5</v>
      </c>
      <c r="W65" s="94" t="s">
        <v>5</v>
      </c>
      <c r="X65" s="97">
        <v>100</v>
      </c>
      <c r="Y65" s="97">
        <v>100</v>
      </c>
      <c r="Z65" s="97">
        <v>100</v>
      </c>
      <c r="AA65" s="97">
        <v>100</v>
      </c>
      <c r="AB65" s="97">
        <v>100</v>
      </c>
      <c r="AC65" s="13"/>
    </row>
    <row r="66" spans="1:29" s="8" customFormat="1" ht="34.5" customHeight="1">
      <c r="A66" s="11"/>
      <c r="B66" s="12"/>
      <c r="C66" s="50">
        <v>6</v>
      </c>
      <c r="D66" s="50">
        <v>5</v>
      </c>
      <c r="E66" s="50">
        <v>6</v>
      </c>
      <c r="F66" s="72">
        <v>0</v>
      </c>
      <c r="G66" s="72">
        <v>7</v>
      </c>
      <c r="H66" s="72">
        <v>0</v>
      </c>
      <c r="I66" s="72">
        <v>3</v>
      </c>
      <c r="J66" s="57">
        <v>0</v>
      </c>
      <c r="K66" s="50">
        <v>2</v>
      </c>
      <c r="L66" s="50">
        <v>1</v>
      </c>
      <c r="M66" s="50">
        <v>0</v>
      </c>
      <c r="N66" s="50">
        <v>2</v>
      </c>
      <c r="O66" s="50">
        <v>2</v>
      </c>
      <c r="P66" s="50">
        <v>2</v>
      </c>
      <c r="Q66" s="51">
        <v>1</v>
      </c>
      <c r="R66" s="51">
        <v>2</v>
      </c>
      <c r="S66" s="51" t="s">
        <v>242</v>
      </c>
      <c r="T66" s="184" t="s">
        <v>276</v>
      </c>
      <c r="U66" s="185" t="s">
        <v>207</v>
      </c>
      <c r="V66" s="193">
        <v>0</v>
      </c>
      <c r="W66" s="193">
        <v>50</v>
      </c>
      <c r="X66" s="193">
        <v>114</v>
      </c>
      <c r="Y66" s="191">
        <v>128</v>
      </c>
      <c r="Z66" s="191">
        <f>SUM(Y66)</f>
        <v>128</v>
      </c>
      <c r="AA66" s="191">
        <v>88</v>
      </c>
      <c r="AB66" s="190" t="s">
        <v>5</v>
      </c>
      <c r="AC66" s="13">
        <v>2019</v>
      </c>
    </row>
    <row r="67" spans="1:29" s="8" customFormat="1" ht="47.25" customHeight="1">
      <c r="A67" s="11"/>
      <c r="B67" s="12"/>
      <c r="C67" s="50"/>
      <c r="D67" s="50"/>
      <c r="E67" s="50"/>
      <c r="F67" s="57"/>
      <c r="G67" s="57"/>
      <c r="H67" s="57"/>
      <c r="I67" s="57"/>
      <c r="J67" s="57"/>
      <c r="K67" s="50"/>
      <c r="L67" s="50"/>
      <c r="M67" s="50"/>
      <c r="N67" s="50"/>
      <c r="O67" s="50"/>
      <c r="P67" s="50"/>
      <c r="Q67" s="51"/>
      <c r="R67" s="51"/>
      <c r="S67" s="51"/>
      <c r="T67" s="44" t="s">
        <v>31</v>
      </c>
      <c r="U67" s="10" t="s">
        <v>191</v>
      </c>
      <c r="V67" s="97">
        <f>V66*100/V47</f>
        <v>0</v>
      </c>
      <c r="W67" s="96">
        <f>(W66*100)/W37</f>
        <v>0.14468020018762706</v>
      </c>
      <c r="X67" s="94" t="s">
        <v>5</v>
      </c>
      <c r="Y67" s="93" t="s">
        <v>5</v>
      </c>
      <c r="Z67" s="93" t="s">
        <v>5</v>
      </c>
      <c r="AA67" s="93" t="s">
        <v>5</v>
      </c>
      <c r="AB67" s="97">
        <v>0.1</v>
      </c>
      <c r="AC67" s="124">
        <v>2015</v>
      </c>
    </row>
    <row r="68" spans="1:29" s="8" customFormat="1" ht="32.25" customHeight="1">
      <c r="A68" s="11"/>
      <c r="B68" s="12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1"/>
      <c r="R68" s="51"/>
      <c r="S68" s="51"/>
      <c r="T68" s="164" t="s">
        <v>32</v>
      </c>
      <c r="U68" s="87" t="s">
        <v>191</v>
      </c>
      <c r="V68" s="94" t="s">
        <v>5</v>
      </c>
      <c r="W68" s="94" t="s">
        <v>5</v>
      </c>
      <c r="X68" s="97">
        <v>100</v>
      </c>
      <c r="Y68" s="97">
        <v>100</v>
      </c>
      <c r="Z68" s="97">
        <v>100</v>
      </c>
      <c r="AA68" s="97">
        <v>100</v>
      </c>
      <c r="AB68" s="97">
        <v>100</v>
      </c>
      <c r="AC68" s="124"/>
    </row>
    <row r="69" spans="1:29" s="8" customFormat="1" ht="46.5" customHeight="1">
      <c r="A69" s="11"/>
      <c r="B69" s="12"/>
      <c r="C69" s="50">
        <v>6</v>
      </c>
      <c r="D69" s="50">
        <v>5</v>
      </c>
      <c r="E69" s="50">
        <v>6</v>
      </c>
      <c r="F69" s="50">
        <v>0</v>
      </c>
      <c r="G69" s="50">
        <v>7</v>
      </c>
      <c r="H69" s="50">
        <v>0</v>
      </c>
      <c r="I69" s="178">
        <v>3</v>
      </c>
      <c r="J69" s="50">
        <v>0</v>
      </c>
      <c r="K69" s="50">
        <v>2</v>
      </c>
      <c r="L69" s="50">
        <v>1</v>
      </c>
      <c r="M69" s="50">
        <v>0</v>
      </c>
      <c r="N69" s="50">
        <v>2</v>
      </c>
      <c r="O69" s="50">
        <v>2</v>
      </c>
      <c r="P69" s="50">
        <v>2</v>
      </c>
      <c r="Q69" s="51">
        <v>1</v>
      </c>
      <c r="R69" s="51">
        <v>4</v>
      </c>
      <c r="S69" s="51" t="s">
        <v>242</v>
      </c>
      <c r="T69" s="184" t="s">
        <v>277</v>
      </c>
      <c r="U69" s="185" t="s">
        <v>207</v>
      </c>
      <c r="V69" s="196">
        <v>80</v>
      </c>
      <c r="W69" s="196">
        <v>90</v>
      </c>
      <c r="X69" s="190">
        <v>90</v>
      </c>
      <c r="Y69" s="191">
        <v>60</v>
      </c>
      <c r="Z69" s="190">
        <v>0</v>
      </c>
      <c r="AA69" s="190">
        <v>0</v>
      </c>
      <c r="AB69" s="190" t="s">
        <v>5</v>
      </c>
      <c r="AC69" s="13">
        <v>2015</v>
      </c>
    </row>
    <row r="70" spans="1:29" s="8" customFormat="1" ht="62.25" customHeight="1">
      <c r="A70" s="11"/>
      <c r="B70" s="12"/>
      <c r="C70" s="50"/>
      <c r="D70" s="50"/>
      <c r="E70" s="57"/>
      <c r="F70" s="57"/>
      <c r="G70" s="57"/>
      <c r="H70" s="57"/>
      <c r="I70" s="57"/>
      <c r="J70" s="57"/>
      <c r="K70" s="50"/>
      <c r="L70" s="50"/>
      <c r="M70" s="57"/>
      <c r="N70" s="50"/>
      <c r="O70" s="50"/>
      <c r="P70" s="50"/>
      <c r="Q70" s="51"/>
      <c r="R70" s="51"/>
      <c r="S70" s="51"/>
      <c r="T70" s="66" t="s">
        <v>55</v>
      </c>
      <c r="U70" s="10" t="s">
        <v>191</v>
      </c>
      <c r="V70" s="102">
        <f>(V69*100)/V36</f>
        <v>0.22431017611152707</v>
      </c>
      <c r="W70" s="101">
        <f>(W69*100)/W36</f>
        <v>0.25937362595020447</v>
      </c>
      <c r="X70" s="97" t="s">
        <v>5</v>
      </c>
      <c r="Y70" s="97" t="s">
        <v>5</v>
      </c>
      <c r="Z70" s="97" t="s">
        <v>5</v>
      </c>
      <c r="AA70" s="97" t="s">
        <v>5</v>
      </c>
      <c r="AB70" s="96">
        <v>0.3</v>
      </c>
      <c r="AC70" s="13">
        <v>2015</v>
      </c>
    </row>
    <row r="71" spans="1:29" s="8" customFormat="1" ht="35.450000000000003" customHeight="1">
      <c r="A71" s="11"/>
      <c r="B71" s="12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7"/>
      <c r="N71" s="50"/>
      <c r="O71" s="50"/>
      <c r="P71" s="50"/>
      <c r="Q71" s="51"/>
      <c r="R71" s="51"/>
      <c r="S71" s="51"/>
      <c r="T71" s="66" t="s">
        <v>33</v>
      </c>
      <c r="U71" s="87" t="s">
        <v>189</v>
      </c>
      <c r="V71" s="94" t="s">
        <v>5</v>
      </c>
      <c r="W71" s="94" t="s">
        <v>5</v>
      </c>
      <c r="X71" s="98">
        <v>4</v>
      </c>
      <c r="Y71" s="98">
        <v>0</v>
      </c>
      <c r="Z71" s="98">
        <v>0</v>
      </c>
      <c r="AA71" s="98">
        <v>0</v>
      </c>
      <c r="AB71" s="98">
        <v>4</v>
      </c>
      <c r="AC71" s="13"/>
    </row>
    <row r="72" spans="1:29" s="8" customFormat="1" ht="47.25" customHeight="1">
      <c r="A72" s="11"/>
      <c r="B72" s="12"/>
      <c r="C72" s="50">
        <v>6</v>
      </c>
      <c r="D72" s="50">
        <v>5</v>
      </c>
      <c r="E72" s="50">
        <v>6</v>
      </c>
      <c r="F72" s="50">
        <v>0</v>
      </c>
      <c r="G72" s="50">
        <v>7</v>
      </c>
      <c r="H72" s="50">
        <v>0</v>
      </c>
      <c r="I72" s="50">
        <v>2</v>
      </c>
      <c r="J72" s="50">
        <v>0</v>
      </c>
      <c r="K72" s="50">
        <v>2</v>
      </c>
      <c r="L72" s="50">
        <v>1</v>
      </c>
      <c r="M72" s="57">
        <v>7</v>
      </c>
      <c r="N72" s="50">
        <v>4</v>
      </c>
      <c r="O72" s="50">
        <v>0</v>
      </c>
      <c r="P72" s="50">
        <v>7</v>
      </c>
      <c r="Q72" s="51"/>
      <c r="R72" s="51"/>
      <c r="S72" s="51"/>
      <c r="T72" s="184" t="s">
        <v>278</v>
      </c>
      <c r="U72" s="185" t="s">
        <v>207</v>
      </c>
      <c r="V72" s="196">
        <v>76.2</v>
      </c>
      <c r="W72" s="196">
        <v>0</v>
      </c>
      <c r="X72" s="190">
        <v>0</v>
      </c>
      <c r="Y72" s="190">
        <v>0</v>
      </c>
      <c r="Z72" s="190">
        <v>0</v>
      </c>
      <c r="AA72" s="190">
        <v>0</v>
      </c>
      <c r="AB72" s="190" t="s">
        <v>5</v>
      </c>
      <c r="AC72" s="13">
        <v>2014</v>
      </c>
    </row>
    <row r="73" spans="1:29" s="8" customFormat="1" ht="46.5" customHeight="1">
      <c r="A73" s="11"/>
      <c r="B73" s="12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7"/>
      <c r="N73" s="50"/>
      <c r="O73" s="50"/>
      <c r="P73" s="50"/>
      <c r="Q73" s="51"/>
      <c r="R73" s="51"/>
      <c r="S73" s="51"/>
      <c r="T73" s="66" t="s">
        <v>69</v>
      </c>
      <c r="U73" s="10" t="s">
        <v>191</v>
      </c>
      <c r="V73" s="111">
        <f t="shared" ref="V73:AA73" si="3">V72/V36*100</f>
        <v>0.21365544274622952</v>
      </c>
      <c r="W73" s="88">
        <f t="shared" si="3"/>
        <v>0</v>
      </c>
      <c r="X73" s="111">
        <f t="shared" si="3"/>
        <v>0</v>
      </c>
      <c r="Y73" s="88">
        <f t="shared" si="3"/>
        <v>0</v>
      </c>
      <c r="Z73" s="88">
        <f t="shared" si="3"/>
        <v>0</v>
      </c>
      <c r="AA73" s="88">
        <f t="shared" si="3"/>
        <v>0</v>
      </c>
      <c r="AB73" s="97">
        <f>SUM(V73:AA73)</f>
        <v>0.21365544274622952</v>
      </c>
      <c r="AC73" s="13">
        <v>2014</v>
      </c>
    </row>
    <row r="74" spans="1:29" s="8" customFormat="1" ht="59.25" customHeight="1">
      <c r="A74" s="11"/>
      <c r="B74" s="12"/>
      <c r="C74" s="50">
        <v>6</v>
      </c>
      <c r="D74" s="50">
        <v>5</v>
      </c>
      <c r="E74" s="50">
        <v>6</v>
      </c>
      <c r="F74" s="50">
        <v>0</v>
      </c>
      <c r="G74" s="50">
        <v>7</v>
      </c>
      <c r="H74" s="50">
        <v>0</v>
      </c>
      <c r="I74" s="50">
        <v>2</v>
      </c>
      <c r="J74" s="50">
        <v>0</v>
      </c>
      <c r="K74" s="50">
        <v>2</v>
      </c>
      <c r="L74" s="50">
        <v>1</v>
      </c>
      <c r="M74" s="57">
        <v>5</v>
      </c>
      <c r="N74" s="50">
        <v>0</v>
      </c>
      <c r="O74" s="50">
        <v>1</v>
      </c>
      <c r="P74" s="50">
        <v>4</v>
      </c>
      <c r="Q74" s="51"/>
      <c r="R74" s="51"/>
      <c r="S74" s="51"/>
      <c r="T74" s="184" t="s">
        <v>128</v>
      </c>
      <c r="U74" s="185" t="s">
        <v>207</v>
      </c>
      <c r="V74" s="196">
        <v>83.8</v>
      </c>
      <c r="W74" s="196">
        <v>0</v>
      </c>
      <c r="X74" s="190">
        <v>0</v>
      </c>
      <c r="Y74" s="190">
        <v>0</v>
      </c>
      <c r="Z74" s="190">
        <v>0</v>
      </c>
      <c r="AA74" s="190">
        <v>0</v>
      </c>
      <c r="AB74" s="190" t="s">
        <v>5</v>
      </c>
      <c r="AC74" s="13">
        <v>2014</v>
      </c>
    </row>
    <row r="75" spans="1:29" s="8" customFormat="1" ht="75.75" customHeight="1">
      <c r="A75" s="11"/>
      <c r="B75" s="12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7"/>
      <c r="N75" s="50"/>
      <c r="O75" s="50"/>
      <c r="P75" s="50"/>
      <c r="Q75" s="51"/>
      <c r="R75" s="51"/>
      <c r="S75" s="51"/>
      <c r="T75" s="66" t="s">
        <v>86</v>
      </c>
      <c r="U75" s="10" t="s">
        <v>191</v>
      </c>
      <c r="V75" s="88">
        <f>V74/V36*100</f>
        <v>0.23496490947682458</v>
      </c>
      <c r="W75" s="88">
        <f>W74/W40*100</f>
        <v>0</v>
      </c>
      <c r="X75" s="111">
        <f>X74/X40*100</f>
        <v>0</v>
      </c>
      <c r="Y75" s="88">
        <f>Y74/Y40*100</f>
        <v>0</v>
      </c>
      <c r="Z75" s="88">
        <f>Z74/Z40*100</f>
        <v>0</v>
      </c>
      <c r="AA75" s="88">
        <f>AA74/AA40*100</f>
        <v>0</v>
      </c>
      <c r="AB75" s="97">
        <f>SUM(V75:AA75)</f>
        <v>0.23496490947682458</v>
      </c>
      <c r="AC75" s="13">
        <v>2014</v>
      </c>
    </row>
    <row r="76" spans="1:29" s="8" customFormat="1" ht="45" customHeight="1">
      <c r="A76" s="11"/>
      <c r="B76" s="12"/>
      <c r="C76" s="50">
        <v>6</v>
      </c>
      <c r="D76" s="50">
        <v>5</v>
      </c>
      <c r="E76" s="50">
        <v>6</v>
      </c>
      <c r="F76" s="50">
        <v>0</v>
      </c>
      <c r="G76" s="50">
        <v>7</v>
      </c>
      <c r="H76" s="50">
        <v>0</v>
      </c>
      <c r="I76" s="50">
        <v>2</v>
      </c>
      <c r="J76" s="50">
        <v>0</v>
      </c>
      <c r="K76" s="50">
        <v>2</v>
      </c>
      <c r="L76" s="50">
        <v>1</v>
      </c>
      <c r="M76" s="50">
        <v>0</v>
      </c>
      <c r="N76" s="50">
        <v>2</v>
      </c>
      <c r="O76" s="50">
        <v>2</v>
      </c>
      <c r="P76" s="50">
        <v>2</v>
      </c>
      <c r="Q76" s="51">
        <v>3</v>
      </c>
      <c r="R76" s="51">
        <v>0</v>
      </c>
      <c r="S76" s="51" t="s">
        <v>242</v>
      </c>
      <c r="T76" s="184" t="s">
        <v>279</v>
      </c>
      <c r="U76" s="185" t="s">
        <v>207</v>
      </c>
      <c r="V76" s="196">
        <v>0</v>
      </c>
      <c r="W76" s="196">
        <v>0</v>
      </c>
      <c r="X76" s="190">
        <v>20</v>
      </c>
      <c r="Y76" s="190">
        <v>0</v>
      </c>
      <c r="Z76" s="190">
        <v>0</v>
      </c>
      <c r="AA76" s="190">
        <v>0</v>
      </c>
      <c r="AB76" s="190" t="s">
        <v>5</v>
      </c>
      <c r="AC76" s="13">
        <v>2016</v>
      </c>
    </row>
    <row r="77" spans="1:29" s="8" customFormat="1" ht="46.5" customHeight="1">
      <c r="A77" s="11"/>
      <c r="B77" s="12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7"/>
      <c r="N77" s="50"/>
      <c r="O77" s="50"/>
      <c r="P77" s="50"/>
      <c r="Q77" s="51"/>
      <c r="R77" s="51"/>
      <c r="S77" s="51"/>
      <c r="T77" s="66" t="s">
        <v>141</v>
      </c>
      <c r="U77" s="87" t="s">
        <v>189</v>
      </c>
      <c r="V77" s="94" t="s">
        <v>5</v>
      </c>
      <c r="W77" s="94" t="s">
        <v>5</v>
      </c>
      <c r="X77" s="98">
        <v>1</v>
      </c>
      <c r="Y77" s="98">
        <v>0</v>
      </c>
      <c r="Z77" s="98">
        <v>0</v>
      </c>
      <c r="AA77" s="98">
        <v>0</v>
      </c>
      <c r="AB77" s="98">
        <v>1</v>
      </c>
      <c r="AC77" s="13"/>
    </row>
    <row r="78" spans="1:29" s="8" customFormat="1" ht="47.25" customHeight="1">
      <c r="A78" s="11"/>
      <c r="B78" s="12"/>
      <c r="C78" s="50">
        <v>6</v>
      </c>
      <c r="D78" s="50">
        <v>5</v>
      </c>
      <c r="E78" s="50">
        <v>6</v>
      </c>
      <c r="F78" s="50">
        <v>0</v>
      </c>
      <c r="G78" s="50">
        <v>7</v>
      </c>
      <c r="H78" s="50">
        <v>0</v>
      </c>
      <c r="I78" s="50">
        <v>2</v>
      </c>
      <c r="J78" s="50">
        <v>0</v>
      </c>
      <c r="K78" s="50">
        <v>2</v>
      </c>
      <c r="L78" s="50">
        <v>1</v>
      </c>
      <c r="M78" s="50">
        <v>0</v>
      </c>
      <c r="N78" s="50">
        <v>2</v>
      </c>
      <c r="O78" s="50">
        <v>2</v>
      </c>
      <c r="P78" s="50">
        <v>2</v>
      </c>
      <c r="Q78" s="51">
        <v>2</v>
      </c>
      <c r="R78" s="51">
        <v>7</v>
      </c>
      <c r="S78" s="51" t="s">
        <v>242</v>
      </c>
      <c r="T78" s="184" t="s">
        <v>332</v>
      </c>
      <c r="U78" s="185" t="s">
        <v>207</v>
      </c>
      <c r="V78" s="196">
        <v>0</v>
      </c>
      <c r="W78" s="196">
        <v>0</v>
      </c>
      <c r="X78" s="190">
        <v>150</v>
      </c>
      <c r="Y78" s="190">
        <v>0</v>
      </c>
      <c r="Z78" s="190">
        <v>0</v>
      </c>
      <c r="AA78" s="190">
        <v>0</v>
      </c>
      <c r="AB78" s="190" t="s">
        <v>5</v>
      </c>
      <c r="AC78" s="13">
        <v>2016</v>
      </c>
    </row>
    <row r="79" spans="1:29" s="8" customFormat="1" ht="51" customHeight="1">
      <c r="A79" s="11"/>
      <c r="B79" s="12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7"/>
      <c r="N79" s="50"/>
      <c r="O79" s="50"/>
      <c r="P79" s="50"/>
      <c r="Q79" s="51"/>
      <c r="R79" s="51"/>
      <c r="S79" s="51"/>
      <c r="T79" s="66" t="s">
        <v>328</v>
      </c>
      <c r="U79" s="87" t="s">
        <v>189</v>
      </c>
      <c r="V79" s="94" t="s">
        <v>5</v>
      </c>
      <c r="W79" s="94" t="s">
        <v>5</v>
      </c>
      <c r="X79" s="98">
        <v>3</v>
      </c>
      <c r="Y79" s="98">
        <v>0</v>
      </c>
      <c r="Z79" s="98">
        <v>0</v>
      </c>
      <c r="AA79" s="98">
        <v>0</v>
      </c>
      <c r="AB79" s="98">
        <v>3</v>
      </c>
      <c r="AC79" s="13"/>
    </row>
    <row r="80" spans="1:29" s="8" customFormat="1" ht="88.5" customHeight="1">
      <c r="A80" s="11"/>
      <c r="B80" s="12"/>
      <c r="C80" s="50">
        <v>6</v>
      </c>
      <c r="D80" s="50">
        <v>5</v>
      </c>
      <c r="E80" s="50">
        <v>6</v>
      </c>
      <c r="F80" s="50">
        <v>0</v>
      </c>
      <c r="G80" s="50">
        <v>7</v>
      </c>
      <c r="H80" s="50">
        <v>0</v>
      </c>
      <c r="I80" s="50">
        <v>2</v>
      </c>
      <c r="J80" s="71">
        <v>0</v>
      </c>
      <c r="K80" s="71">
        <v>2</v>
      </c>
      <c r="L80" s="71">
        <v>1</v>
      </c>
      <c r="M80" s="71">
        <v>0</v>
      </c>
      <c r="N80" s="71">
        <v>2</v>
      </c>
      <c r="O80" s="71">
        <v>5</v>
      </c>
      <c r="P80" s="71">
        <v>5</v>
      </c>
      <c r="Q80" s="60">
        <v>0</v>
      </c>
      <c r="R80" s="60">
        <v>9</v>
      </c>
      <c r="S80" s="60" t="s">
        <v>16</v>
      </c>
      <c r="T80" s="184" t="s">
        <v>62</v>
      </c>
      <c r="U80" s="185" t="s">
        <v>207</v>
      </c>
      <c r="V80" s="196">
        <v>0</v>
      </c>
      <c r="W80" s="196">
        <v>0</v>
      </c>
      <c r="X80" s="186">
        <v>8500</v>
      </c>
      <c r="Y80" s="190">
        <v>0</v>
      </c>
      <c r="Z80" s="190">
        <v>0</v>
      </c>
      <c r="AA80" s="190">
        <v>0</v>
      </c>
      <c r="AB80" s="190" t="s">
        <v>5</v>
      </c>
      <c r="AC80" s="13"/>
    </row>
    <row r="81" spans="1:29" s="8" customFormat="1" ht="47.25" customHeight="1">
      <c r="A81" s="11"/>
      <c r="B81" s="12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7"/>
      <c r="N81" s="50"/>
      <c r="O81" s="50"/>
      <c r="P81" s="50"/>
      <c r="Q81" s="51"/>
      <c r="R81" s="51"/>
      <c r="S81" s="51"/>
      <c r="T81" s="164" t="s">
        <v>54</v>
      </c>
      <c r="U81" s="87" t="s">
        <v>191</v>
      </c>
      <c r="V81" s="94" t="s">
        <v>5</v>
      </c>
      <c r="W81" s="94" t="s">
        <v>5</v>
      </c>
      <c r="X81" s="97">
        <v>100</v>
      </c>
      <c r="Y81" s="97">
        <v>0</v>
      </c>
      <c r="Z81" s="97">
        <v>0</v>
      </c>
      <c r="AA81" s="97">
        <v>0</v>
      </c>
      <c r="AB81" s="97">
        <v>100</v>
      </c>
      <c r="AC81" s="13"/>
    </row>
    <row r="82" spans="1:29" s="8" customFormat="1" ht="90" customHeight="1">
      <c r="A82" s="11"/>
      <c r="B82" s="12"/>
      <c r="C82" s="50">
        <v>6</v>
      </c>
      <c r="D82" s="50">
        <v>5</v>
      </c>
      <c r="E82" s="50">
        <v>6</v>
      </c>
      <c r="F82" s="50">
        <v>0</v>
      </c>
      <c r="G82" s="50">
        <v>7</v>
      </c>
      <c r="H82" s="50">
        <v>0</v>
      </c>
      <c r="I82" s="178">
        <v>3</v>
      </c>
      <c r="J82" s="71">
        <v>0</v>
      </c>
      <c r="K82" s="71">
        <v>2</v>
      </c>
      <c r="L82" s="71">
        <v>1</v>
      </c>
      <c r="M82" s="71">
        <v>0</v>
      </c>
      <c r="N82" s="71">
        <v>2</v>
      </c>
      <c r="O82" s="71" t="s">
        <v>245</v>
      </c>
      <c r="P82" s="71">
        <v>5</v>
      </c>
      <c r="Q82" s="60">
        <v>0</v>
      </c>
      <c r="R82" s="60">
        <v>9</v>
      </c>
      <c r="S82" s="60" t="s">
        <v>242</v>
      </c>
      <c r="T82" s="184" t="s">
        <v>100</v>
      </c>
      <c r="U82" s="185" t="s">
        <v>207</v>
      </c>
      <c r="V82" s="196">
        <v>0</v>
      </c>
      <c r="W82" s="196">
        <v>0</v>
      </c>
      <c r="X82" s="186">
        <v>87</v>
      </c>
      <c r="Y82" s="191">
        <v>439.47199999999998</v>
      </c>
      <c r="Z82" s="190">
        <v>0</v>
      </c>
      <c r="AA82" s="190">
        <v>0</v>
      </c>
      <c r="AB82" s="190" t="s">
        <v>5</v>
      </c>
      <c r="AC82" s="13"/>
    </row>
    <row r="83" spans="1:29" s="8" customFormat="1" ht="45.75" customHeight="1">
      <c r="A83" s="11"/>
      <c r="B83" s="12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7"/>
      <c r="N83" s="50"/>
      <c r="O83" s="50"/>
      <c r="P83" s="50"/>
      <c r="Q83" s="51"/>
      <c r="R83" s="51"/>
      <c r="S83" s="51"/>
      <c r="T83" s="164" t="s">
        <v>54</v>
      </c>
      <c r="U83" s="87" t="s">
        <v>191</v>
      </c>
      <c r="V83" s="94" t="s">
        <v>5</v>
      </c>
      <c r="W83" s="94" t="s">
        <v>5</v>
      </c>
      <c r="X83" s="97">
        <v>100</v>
      </c>
      <c r="Y83" s="97">
        <v>0</v>
      </c>
      <c r="Z83" s="97">
        <v>0</v>
      </c>
      <c r="AA83" s="97">
        <v>0</v>
      </c>
      <c r="AB83" s="97">
        <v>100</v>
      </c>
      <c r="AC83" s="13"/>
    </row>
    <row r="84" spans="1:29" s="8" customFormat="1" ht="46.5" customHeight="1">
      <c r="A84" s="11"/>
      <c r="B84" s="12"/>
      <c r="C84" s="50">
        <v>6</v>
      </c>
      <c r="D84" s="50">
        <v>5</v>
      </c>
      <c r="E84" s="57">
        <v>6</v>
      </c>
      <c r="F84" s="72">
        <v>0</v>
      </c>
      <c r="G84" s="72">
        <v>7</v>
      </c>
      <c r="H84" s="72">
        <v>0</v>
      </c>
      <c r="I84" s="72">
        <v>3</v>
      </c>
      <c r="J84" s="57">
        <v>0</v>
      </c>
      <c r="K84" s="50">
        <v>2</v>
      </c>
      <c r="L84" s="50">
        <v>1</v>
      </c>
      <c r="M84" s="50">
        <v>0</v>
      </c>
      <c r="N84" s="50">
        <v>2</v>
      </c>
      <c r="O84" s="71" t="s">
        <v>18</v>
      </c>
      <c r="P84" s="71">
        <v>0</v>
      </c>
      <c r="Q84" s="60">
        <v>3</v>
      </c>
      <c r="R84" s="60">
        <v>5</v>
      </c>
      <c r="S84" s="51" t="s">
        <v>242</v>
      </c>
      <c r="T84" s="184" t="s">
        <v>101</v>
      </c>
      <c r="U84" s="185" t="s">
        <v>207</v>
      </c>
      <c r="V84" s="196">
        <v>0</v>
      </c>
      <c r="W84" s="196">
        <v>0</v>
      </c>
      <c r="X84" s="190">
        <v>0</v>
      </c>
      <c r="Y84" s="191">
        <v>600</v>
      </c>
      <c r="Z84" s="191">
        <v>120</v>
      </c>
      <c r="AA84" s="191">
        <v>120</v>
      </c>
      <c r="AB84" s="190" t="s">
        <v>5</v>
      </c>
      <c r="AC84" s="13">
        <v>2015</v>
      </c>
    </row>
    <row r="85" spans="1:29" s="8" customFormat="1" ht="47.25" customHeight="1">
      <c r="A85" s="11"/>
      <c r="B85" s="12"/>
      <c r="C85" s="50"/>
      <c r="D85" s="50"/>
      <c r="E85" s="57"/>
      <c r="F85" s="57"/>
      <c r="G85" s="57"/>
      <c r="H85" s="57"/>
      <c r="I85" s="57"/>
      <c r="J85" s="57"/>
      <c r="K85" s="50"/>
      <c r="L85" s="50"/>
      <c r="M85" s="57"/>
      <c r="N85" s="50"/>
      <c r="O85" s="50"/>
      <c r="P85" s="50"/>
      <c r="Q85" s="51"/>
      <c r="R85" s="51"/>
      <c r="S85" s="51"/>
      <c r="T85" s="66" t="s">
        <v>58</v>
      </c>
      <c r="U85" s="10" t="s">
        <v>191</v>
      </c>
      <c r="V85" s="97" t="s">
        <v>5</v>
      </c>
      <c r="W85" s="97" t="s">
        <v>5</v>
      </c>
      <c r="X85" s="97" t="s">
        <v>5</v>
      </c>
      <c r="Y85" s="97">
        <v>100</v>
      </c>
      <c r="Z85" s="97">
        <v>100</v>
      </c>
      <c r="AA85" s="97">
        <v>100</v>
      </c>
      <c r="AB85" s="96">
        <v>100</v>
      </c>
      <c r="AC85" s="13">
        <v>2015</v>
      </c>
    </row>
    <row r="86" spans="1:29" s="8" customFormat="1" ht="48" customHeight="1">
      <c r="A86" s="69"/>
      <c r="B86" s="70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4"/>
      <c r="R86" s="74"/>
      <c r="S86" s="74"/>
      <c r="T86" s="53" t="s">
        <v>10</v>
      </c>
      <c r="U86" s="54" t="s">
        <v>207</v>
      </c>
      <c r="V86" s="103">
        <f t="shared" ref="V86:AA86" si="4">SUM(V87,V120)</f>
        <v>22294.3</v>
      </c>
      <c r="W86" s="103">
        <f t="shared" si="4"/>
        <v>23648.368999999999</v>
      </c>
      <c r="X86" s="103">
        <f t="shared" si="4"/>
        <v>40157.050000000003</v>
      </c>
      <c r="Y86" s="207">
        <f t="shared" si="4"/>
        <v>23186.03</v>
      </c>
      <c r="Z86" s="103">
        <f t="shared" si="4"/>
        <v>17029.3</v>
      </c>
      <c r="AA86" s="103">
        <f t="shared" si="4"/>
        <v>17032.3</v>
      </c>
      <c r="AB86" s="226" t="s">
        <v>99</v>
      </c>
      <c r="AC86" s="81">
        <v>2019</v>
      </c>
    </row>
    <row r="87" spans="1:29" s="8" customFormat="1" ht="46.5" customHeight="1">
      <c r="A87" s="69"/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60"/>
      <c r="R87" s="60"/>
      <c r="S87" s="60"/>
      <c r="T87" s="157" t="s">
        <v>280</v>
      </c>
      <c r="U87" s="172" t="s">
        <v>207</v>
      </c>
      <c r="V87" s="177">
        <v>21165.1</v>
      </c>
      <c r="W87" s="177">
        <f>SUM(W93,W96,W98,W101,W105,W108,W111,W114,W116,W103)</f>
        <v>22390.749</v>
      </c>
      <c r="X87" s="177">
        <f>SUM(X93,X96,X98,X101,X105,X108,X111,X114,X116,X103)</f>
        <v>16149.150000000001</v>
      </c>
      <c r="Y87" s="177">
        <f>SUM(Y93,Y920,Y98,Y101,Y105,Y108,Y111,Y114,Y118,Y103)</f>
        <v>17858.489999999998</v>
      </c>
      <c r="Z87" s="177">
        <f>SUM(Z93,Z96,Z98,Z101,Z105,Z108,Z111,Z114,Z116,Z103)</f>
        <v>16885.5</v>
      </c>
      <c r="AA87" s="177">
        <f>SUM(AA93,AA96,AA98,AA101,AA105,AA108,AA111,AA114,AA116,AA103)</f>
        <v>16888.5</v>
      </c>
      <c r="AB87" s="228" t="s">
        <v>99</v>
      </c>
      <c r="AC87" s="13">
        <v>2019</v>
      </c>
    </row>
    <row r="88" spans="1:29" s="8" customFormat="1" ht="60" customHeight="1">
      <c r="A88" s="11"/>
      <c r="B88" s="12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1"/>
      <c r="R88" s="51"/>
      <c r="S88" s="51"/>
      <c r="T88" s="9" t="s">
        <v>281</v>
      </c>
      <c r="U88" s="10" t="s">
        <v>191</v>
      </c>
      <c r="V88" s="101">
        <f t="shared" ref="V88:AA88" si="5">V87/V31*100</f>
        <v>29.576623775524467</v>
      </c>
      <c r="W88" s="101">
        <f t="shared" si="5"/>
        <v>31.196277216824285</v>
      </c>
      <c r="X88" s="101">
        <f t="shared" si="5"/>
        <v>15.078134993291512</v>
      </c>
      <c r="Y88" s="101">
        <f t="shared" si="5"/>
        <v>22.378852066312859</v>
      </c>
      <c r="Z88" s="101">
        <f t="shared" si="5"/>
        <v>23.506932843301033</v>
      </c>
      <c r="AA88" s="101">
        <f t="shared" si="5"/>
        <v>23.528797124467108</v>
      </c>
      <c r="AB88" s="101">
        <f>W88</f>
        <v>31.196277216824285</v>
      </c>
      <c r="AC88" s="124">
        <v>2019</v>
      </c>
    </row>
    <row r="89" spans="1:29" s="8" customFormat="1" ht="45" customHeight="1">
      <c r="A89" s="11"/>
      <c r="B89" s="12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1"/>
      <c r="R89" s="51"/>
      <c r="S89" s="51"/>
      <c r="T89" s="9" t="s">
        <v>282</v>
      </c>
      <c r="U89" s="10" t="s">
        <v>191</v>
      </c>
      <c r="V89" s="101">
        <v>10.1</v>
      </c>
      <c r="W89" s="101">
        <v>10.1</v>
      </c>
      <c r="X89" s="97">
        <v>11</v>
      </c>
      <c r="Y89" s="96">
        <v>12</v>
      </c>
      <c r="Z89" s="96">
        <v>12.5</v>
      </c>
      <c r="AA89" s="96">
        <v>13</v>
      </c>
      <c r="AB89" s="96">
        <v>13</v>
      </c>
      <c r="AC89" s="124">
        <v>2019</v>
      </c>
    </row>
    <row r="90" spans="1:29" s="8" customFormat="1" ht="30" customHeight="1">
      <c r="A90" s="11"/>
      <c r="B90" s="12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1"/>
      <c r="R90" s="51"/>
      <c r="S90" s="51"/>
      <c r="T90" s="9" t="s">
        <v>283</v>
      </c>
      <c r="U90" s="10" t="s">
        <v>189</v>
      </c>
      <c r="V90" s="61">
        <v>1</v>
      </c>
      <c r="W90" s="61">
        <v>1</v>
      </c>
      <c r="X90" s="131">
        <v>1</v>
      </c>
      <c r="Y90" s="61">
        <v>1</v>
      </c>
      <c r="Z90" s="61">
        <v>1</v>
      </c>
      <c r="AA90" s="61">
        <v>1</v>
      </c>
      <c r="AB90" s="61">
        <v>1</v>
      </c>
      <c r="AC90" s="13">
        <v>2019</v>
      </c>
    </row>
    <row r="91" spans="1:29" s="8" customFormat="1" ht="48.75" customHeight="1">
      <c r="A91" s="11"/>
      <c r="B91" s="12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1"/>
      <c r="R91" s="51"/>
      <c r="S91" s="51"/>
      <c r="T91" s="9" t="s">
        <v>284</v>
      </c>
      <c r="U91" s="10" t="s">
        <v>190</v>
      </c>
      <c r="V91" s="61">
        <v>3</v>
      </c>
      <c r="W91" s="61">
        <v>3</v>
      </c>
      <c r="X91" s="131">
        <v>3</v>
      </c>
      <c r="Y91" s="61">
        <v>3</v>
      </c>
      <c r="Z91" s="61">
        <v>3</v>
      </c>
      <c r="AA91" s="61">
        <v>3</v>
      </c>
      <c r="AB91" s="61">
        <v>3</v>
      </c>
      <c r="AC91" s="13">
        <v>2019</v>
      </c>
    </row>
    <row r="92" spans="1:29" s="8" customFormat="1" ht="33.75" customHeight="1">
      <c r="A92" s="11"/>
      <c r="B92" s="12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1"/>
      <c r="R92" s="51"/>
      <c r="S92" s="51"/>
      <c r="T92" s="9" t="s">
        <v>285</v>
      </c>
      <c r="U92" s="10" t="s">
        <v>189</v>
      </c>
      <c r="V92" s="61">
        <v>1</v>
      </c>
      <c r="W92" s="61">
        <v>1</v>
      </c>
      <c r="X92" s="131">
        <v>1</v>
      </c>
      <c r="Y92" s="61">
        <v>1</v>
      </c>
      <c r="Z92" s="61">
        <v>1</v>
      </c>
      <c r="AA92" s="61">
        <v>1</v>
      </c>
      <c r="AB92" s="61">
        <v>1</v>
      </c>
      <c r="AC92" s="13">
        <v>2019</v>
      </c>
    </row>
    <row r="93" spans="1:29" s="8" customFormat="1" ht="49.5" customHeight="1">
      <c r="A93" s="11"/>
      <c r="B93" s="12"/>
      <c r="C93" s="50">
        <v>6</v>
      </c>
      <c r="D93" s="50">
        <v>5</v>
      </c>
      <c r="E93" s="50">
        <v>6</v>
      </c>
      <c r="F93" s="50">
        <v>0</v>
      </c>
      <c r="G93" s="50">
        <v>8</v>
      </c>
      <c r="H93" s="50">
        <v>0</v>
      </c>
      <c r="I93" s="50">
        <v>1</v>
      </c>
      <c r="J93" s="50">
        <v>0</v>
      </c>
      <c r="K93" s="50">
        <v>2</v>
      </c>
      <c r="L93" s="50">
        <v>2</v>
      </c>
      <c r="M93" s="50">
        <v>0</v>
      </c>
      <c r="N93" s="50">
        <v>1</v>
      </c>
      <c r="O93" s="50">
        <v>2</v>
      </c>
      <c r="P93" s="50">
        <v>1</v>
      </c>
      <c r="Q93" s="51">
        <v>0</v>
      </c>
      <c r="R93" s="51">
        <v>1</v>
      </c>
      <c r="S93" s="51" t="s">
        <v>244</v>
      </c>
      <c r="T93" s="184" t="s">
        <v>286</v>
      </c>
      <c r="U93" s="185" t="s">
        <v>207</v>
      </c>
      <c r="V93" s="186">
        <v>8102.9</v>
      </c>
      <c r="W93" s="186">
        <v>9199.2710000000006</v>
      </c>
      <c r="X93" s="229">
        <v>9673.7999999999993</v>
      </c>
      <c r="Y93" s="187">
        <v>9908.99</v>
      </c>
      <c r="Z93" s="187">
        <v>9752</v>
      </c>
      <c r="AA93" s="187">
        <f>SUM(Z93)</f>
        <v>9752</v>
      </c>
      <c r="AB93" s="186" t="s">
        <v>5</v>
      </c>
      <c r="AC93" s="13">
        <v>2019</v>
      </c>
    </row>
    <row r="94" spans="1:29" s="8" customFormat="1" ht="48.75" customHeight="1">
      <c r="A94" s="11"/>
      <c r="B94" s="12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1"/>
      <c r="R94" s="51"/>
      <c r="S94" s="51"/>
      <c r="T94" s="66" t="s">
        <v>34</v>
      </c>
      <c r="U94" s="10" t="s">
        <v>191</v>
      </c>
      <c r="V94" s="93">
        <f>V93/V86*100</f>
        <v>36.345164459076983</v>
      </c>
      <c r="W94" s="93">
        <f>W93/W86*100</f>
        <v>38.90023451511604</v>
      </c>
      <c r="X94" s="94" t="s">
        <v>5</v>
      </c>
      <c r="Y94" s="93" t="s">
        <v>5</v>
      </c>
      <c r="Z94" s="93" t="s">
        <v>5</v>
      </c>
      <c r="AA94" s="93" t="s">
        <v>5</v>
      </c>
      <c r="AB94" s="93">
        <v>38.9</v>
      </c>
      <c r="AC94" s="124">
        <v>2016</v>
      </c>
    </row>
    <row r="95" spans="1:29" s="8" customFormat="1" ht="48.75" customHeight="1">
      <c r="A95" s="11"/>
      <c r="B95" s="12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1"/>
      <c r="R95" s="51"/>
      <c r="S95" s="51"/>
      <c r="T95" s="66" t="s">
        <v>35</v>
      </c>
      <c r="U95" s="87" t="s">
        <v>191</v>
      </c>
      <c r="V95" s="94" t="s">
        <v>5</v>
      </c>
      <c r="W95" s="94" t="s">
        <v>5</v>
      </c>
      <c r="X95" s="94">
        <v>4.8</v>
      </c>
      <c r="Y95" s="94">
        <v>4.8</v>
      </c>
      <c r="Z95" s="94">
        <v>4.8</v>
      </c>
      <c r="AA95" s="94">
        <v>4.8</v>
      </c>
      <c r="AB95" s="94">
        <v>4.8</v>
      </c>
      <c r="AC95" s="124"/>
    </row>
    <row r="96" spans="1:29" s="8" customFormat="1" ht="61.5" customHeight="1">
      <c r="A96" s="11"/>
      <c r="B96" s="12"/>
      <c r="C96" s="50">
        <v>6</v>
      </c>
      <c r="D96" s="50">
        <v>5</v>
      </c>
      <c r="E96" s="50">
        <v>6</v>
      </c>
      <c r="F96" s="50">
        <v>0</v>
      </c>
      <c r="G96" s="50">
        <v>8</v>
      </c>
      <c r="H96" s="50">
        <v>0</v>
      </c>
      <c r="I96" s="50">
        <v>1</v>
      </c>
      <c r="J96" s="50">
        <v>0</v>
      </c>
      <c r="K96" s="50">
        <v>2</v>
      </c>
      <c r="L96" s="50">
        <v>2</v>
      </c>
      <c r="M96" s="50">
        <v>2</v>
      </c>
      <c r="N96" s="50">
        <v>1</v>
      </c>
      <c r="O96" s="50">
        <v>0</v>
      </c>
      <c r="P96" s="50">
        <v>2</v>
      </c>
      <c r="Q96" s="51"/>
      <c r="R96" s="51"/>
      <c r="S96" s="51"/>
      <c r="T96" s="192" t="s">
        <v>287</v>
      </c>
      <c r="U96" s="185" t="s">
        <v>207</v>
      </c>
      <c r="V96" s="186">
        <v>5413.9</v>
      </c>
      <c r="W96" s="186">
        <v>5333.0860000000002</v>
      </c>
      <c r="X96" s="186" t="s">
        <v>5</v>
      </c>
      <c r="Y96" s="186" t="s">
        <v>5</v>
      </c>
      <c r="Z96" s="186" t="s">
        <v>5</v>
      </c>
      <c r="AA96" s="186" t="s">
        <v>5</v>
      </c>
      <c r="AB96" s="186" t="s">
        <v>5</v>
      </c>
      <c r="AC96" s="13">
        <v>2019</v>
      </c>
    </row>
    <row r="97" spans="1:29" s="8" customFormat="1" ht="45.75" customHeight="1">
      <c r="A97" s="11"/>
      <c r="B97" s="12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1"/>
      <c r="R97" s="51"/>
      <c r="S97" s="51"/>
      <c r="T97" s="66" t="s">
        <v>70</v>
      </c>
      <c r="U97" s="10" t="s">
        <v>191</v>
      </c>
      <c r="V97" s="94">
        <f>V96/V86*100</f>
        <v>24.283785541595833</v>
      </c>
      <c r="W97" s="94">
        <f>W96/W86*100</f>
        <v>22.551601761626777</v>
      </c>
      <c r="X97" s="94" t="s">
        <v>5</v>
      </c>
      <c r="Y97" s="94" t="s">
        <v>5</v>
      </c>
      <c r="Z97" s="94" t="s">
        <v>5</v>
      </c>
      <c r="AA97" s="94" t="s">
        <v>5</v>
      </c>
      <c r="AB97" s="93">
        <v>25.1</v>
      </c>
      <c r="AC97" s="124">
        <v>2016</v>
      </c>
    </row>
    <row r="98" spans="1:29" s="8" customFormat="1" ht="51" customHeight="1">
      <c r="A98" s="11"/>
      <c r="B98" s="12"/>
      <c r="C98" s="50">
        <v>6</v>
      </c>
      <c r="D98" s="50">
        <v>5</v>
      </c>
      <c r="E98" s="50">
        <v>6</v>
      </c>
      <c r="F98" s="50">
        <v>0</v>
      </c>
      <c r="G98" s="50">
        <v>8</v>
      </c>
      <c r="H98" s="50">
        <v>0</v>
      </c>
      <c r="I98" s="50">
        <v>1</v>
      </c>
      <c r="J98" s="50">
        <v>0</v>
      </c>
      <c r="K98" s="50">
        <v>2</v>
      </c>
      <c r="L98" s="50">
        <v>2</v>
      </c>
      <c r="M98" s="50">
        <v>0</v>
      </c>
      <c r="N98" s="50">
        <v>1</v>
      </c>
      <c r="O98" s="50">
        <v>2</v>
      </c>
      <c r="P98" s="50">
        <v>3</v>
      </c>
      <c r="Q98" s="51">
        <v>0</v>
      </c>
      <c r="R98" s="51">
        <v>1</v>
      </c>
      <c r="S98" s="51" t="s">
        <v>241</v>
      </c>
      <c r="T98" s="184" t="s">
        <v>288</v>
      </c>
      <c r="U98" s="185" t="s">
        <v>207</v>
      </c>
      <c r="V98" s="186">
        <v>1303</v>
      </c>
      <c r="W98" s="186">
        <v>1527.1659999999999</v>
      </c>
      <c r="X98" s="186">
        <v>2540.4499999999998</v>
      </c>
      <c r="Y98" s="187">
        <v>2454.6999999999998</v>
      </c>
      <c r="Z98" s="187">
        <v>2454.6999999999998</v>
      </c>
      <c r="AA98" s="187">
        <v>2454.6999999999998</v>
      </c>
      <c r="AB98" s="186" t="s">
        <v>5</v>
      </c>
      <c r="AC98" s="13">
        <v>2019</v>
      </c>
    </row>
    <row r="99" spans="1:29" s="8" customFormat="1" ht="50.25" customHeight="1">
      <c r="A99" s="11"/>
      <c r="B99" s="12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1"/>
      <c r="R99" s="51"/>
      <c r="S99" s="51"/>
      <c r="T99" s="66" t="s">
        <v>36</v>
      </c>
      <c r="U99" s="10" t="s">
        <v>191</v>
      </c>
      <c r="V99" s="94">
        <f>V98/V86*100</f>
        <v>5.844543224052785</v>
      </c>
      <c r="W99" s="94">
        <f>W98/W86*100</f>
        <v>6.4578068787745995</v>
      </c>
      <c r="X99" s="94" t="s">
        <v>5</v>
      </c>
      <c r="Y99" s="93" t="s">
        <v>5</v>
      </c>
      <c r="Z99" s="93" t="s">
        <v>5</v>
      </c>
      <c r="AA99" s="93" t="s">
        <v>5</v>
      </c>
      <c r="AB99" s="93">
        <v>6.5</v>
      </c>
      <c r="AC99" s="124">
        <v>2015</v>
      </c>
    </row>
    <row r="100" spans="1:29" s="8" customFormat="1" ht="50.25" customHeight="1">
      <c r="A100" s="11"/>
      <c r="B100" s="12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1"/>
      <c r="R100" s="51"/>
      <c r="S100" s="51"/>
      <c r="T100" s="66" t="s">
        <v>37</v>
      </c>
      <c r="U100" s="87" t="s">
        <v>191</v>
      </c>
      <c r="V100" s="94" t="s">
        <v>5</v>
      </c>
      <c r="W100" s="94" t="s">
        <v>5</v>
      </c>
      <c r="X100" s="94">
        <v>20</v>
      </c>
      <c r="Y100" s="94">
        <v>20</v>
      </c>
      <c r="Z100" s="94">
        <v>20</v>
      </c>
      <c r="AA100" s="94">
        <v>20</v>
      </c>
      <c r="AB100" s="94">
        <v>20</v>
      </c>
      <c r="AC100" s="124"/>
    </row>
    <row r="101" spans="1:29" s="8" customFormat="1" ht="60" customHeight="1">
      <c r="A101" s="11"/>
      <c r="B101" s="12"/>
      <c r="C101" s="50">
        <v>6</v>
      </c>
      <c r="D101" s="50">
        <v>5</v>
      </c>
      <c r="E101" s="50">
        <v>6</v>
      </c>
      <c r="F101" s="50">
        <v>0</v>
      </c>
      <c r="G101" s="50">
        <v>8</v>
      </c>
      <c r="H101" s="50">
        <v>0</v>
      </c>
      <c r="I101" s="50">
        <v>1</v>
      </c>
      <c r="J101" s="50">
        <v>0</v>
      </c>
      <c r="K101" s="50">
        <v>2</v>
      </c>
      <c r="L101" s="50">
        <v>2</v>
      </c>
      <c r="M101" s="50">
        <v>2</v>
      </c>
      <c r="N101" s="50">
        <v>3</v>
      </c>
      <c r="O101" s="50">
        <v>0</v>
      </c>
      <c r="P101" s="50">
        <v>2</v>
      </c>
      <c r="Q101" s="51"/>
      <c r="R101" s="51"/>
      <c r="S101" s="51"/>
      <c r="T101" s="184" t="s">
        <v>289</v>
      </c>
      <c r="U101" s="185" t="s">
        <v>207</v>
      </c>
      <c r="V101" s="186">
        <v>1936.8</v>
      </c>
      <c r="W101" s="186">
        <v>1799.6279999999999</v>
      </c>
      <c r="X101" s="186" t="s">
        <v>5</v>
      </c>
      <c r="Y101" s="186" t="s">
        <v>5</v>
      </c>
      <c r="Z101" s="186" t="s">
        <v>5</v>
      </c>
      <c r="AA101" s="186" t="s">
        <v>5</v>
      </c>
      <c r="AB101" s="186" t="s">
        <v>5</v>
      </c>
      <c r="AC101" s="13">
        <v>2019</v>
      </c>
    </row>
    <row r="102" spans="1:29" s="8" customFormat="1" ht="50.25" customHeight="1">
      <c r="A102" s="11"/>
      <c r="B102" s="12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1"/>
      <c r="R102" s="51"/>
      <c r="S102" s="51"/>
      <c r="T102" s="66" t="s">
        <v>320</v>
      </c>
      <c r="U102" s="10" t="s">
        <v>191</v>
      </c>
      <c r="V102" s="94">
        <f>V101/V86*100</f>
        <v>8.6874223456219752</v>
      </c>
      <c r="W102" s="94">
        <f>W101/W86*100</f>
        <v>7.6099455315501885</v>
      </c>
      <c r="X102" s="94" t="s">
        <v>5</v>
      </c>
      <c r="Y102" s="94" t="s">
        <v>5</v>
      </c>
      <c r="Z102" s="94" t="s">
        <v>5</v>
      </c>
      <c r="AA102" s="94" t="s">
        <v>5</v>
      </c>
      <c r="AB102" s="93">
        <v>9.1</v>
      </c>
      <c r="AC102" s="124">
        <v>2016</v>
      </c>
    </row>
    <row r="103" spans="1:29" s="8" customFormat="1" ht="50.25" customHeight="1">
      <c r="A103" s="11"/>
      <c r="B103" s="12"/>
      <c r="C103" s="50">
        <v>6</v>
      </c>
      <c r="D103" s="50">
        <v>5</v>
      </c>
      <c r="E103" s="50">
        <v>6</v>
      </c>
      <c r="F103" s="50">
        <v>0</v>
      </c>
      <c r="G103" s="50">
        <v>8</v>
      </c>
      <c r="H103" s="50">
        <v>0</v>
      </c>
      <c r="I103" s="50">
        <v>1</v>
      </c>
      <c r="J103" s="50">
        <v>0</v>
      </c>
      <c r="K103" s="50">
        <v>2</v>
      </c>
      <c r="L103" s="50">
        <v>2</v>
      </c>
      <c r="M103" s="50">
        <v>0</v>
      </c>
      <c r="N103" s="50">
        <v>1</v>
      </c>
      <c r="O103" s="50">
        <v>2</v>
      </c>
      <c r="P103" s="50">
        <v>3</v>
      </c>
      <c r="Q103" s="51">
        <v>6</v>
      </c>
      <c r="R103" s="51">
        <v>0</v>
      </c>
      <c r="S103" s="51" t="s">
        <v>241</v>
      </c>
      <c r="T103" s="184" t="s">
        <v>290</v>
      </c>
      <c r="U103" s="185" t="s">
        <v>207</v>
      </c>
      <c r="V103" s="186">
        <v>155</v>
      </c>
      <c r="W103" s="186">
        <v>153.13</v>
      </c>
      <c r="X103" s="186">
        <v>225</v>
      </c>
      <c r="Y103" s="187">
        <v>235</v>
      </c>
      <c r="Z103" s="187">
        <v>242</v>
      </c>
      <c r="AA103" s="187">
        <v>245</v>
      </c>
      <c r="AB103" s="186" t="s">
        <v>5</v>
      </c>
      <c r="AC103" s="80">
        <v>2019</v>
      </c>
    </row>
    <row r="104" spans="1:29" s="8" customFormat="1" ht="64.5" customHeight="1">
      <c r="A104" s="11"/>
      <c r="B104" s="12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7"/>
      <c r="O104" s="57"/>
      <c r="P104" s="57"/>
      <c r="Q104" s="58"/>
      <c r="R104" s="58"/>
      <c r="S104" s="58"/>
      <c r="T104" s="66" t="s">
        <v>321</v>
      </c>
      <c r="U104" s="10" t="s">
        <v>191</v>
      </c>
      <c r="V104" s="88">
        <f t="shared" ref="V104:AA104" si="6">V103/V86*100</f>
        <v>0.69524497293030063</v>
      </c>
      <c r="W104" s="88">
        <f t="shared" si="6"/>
        <v>0.64752879997770674</v>
      </c>
      <c r="X104" s="111">
        <f>X103/X86*100</f>
        <v>0.56030012164738197</v>
      </c>
      <c r="Y104" s="88">
        <f t="shared" si="6"/>
        <v>1.01354134364529</v>
      </c>
      <c r="Z104" s="88">
        <f t="shared" si="6"/>
        <v>1.4210801383497853</v>
      </c>
      <c r="AA104" s="88">
        <f t="shared" si="6"/>
        <v>1.438443428074893</v>
      </c>
      <c r="AB104" s="111">
        <v>0.9</v>
      </c>
      <c r="AC104" s="80">
        <v>2014</v>
      </c>
    </row>
    <row r="105" spans="1:29" s="8" customFormat="1" ht="35.25" customHeight="1">
      <c r="A105" s="11"/>
      <c r="B105" s="12"/>
      <c r="C105" s="50">
        <v>6</v>
      </c>
      <c r="D105" s="50">
        <v>5</v>
      </c>
      <c r="E105" s="50">
        <v>6</v>
      </c>
      <c r="F105" s="50">
        <v>0</v>
      </c>
      <c r="G105" s="50">
        <v>8</v>
      </c>
      <c r="H105" s="50">
        <v>0</v>
      </c>
      <c r="I105" s="50">
        <v>1</v>
      </c>
      <c r="J105" s="50">
        <v>0</v>
      </c>
      <c r="K105" s="50">
        <v>2</v>
      </c>
      <c r="L105" s="50">
        <v>2</v>
      </c>
      <c r="M105" s="50">
        <v>0</v>
      </c>
      <c r="N105" s="50">
        <v>1</v>
      </c>
      <c r="O105" s="50">
        <v>2</v>
      </c>
      <c r="P105" s="50">
        <v>1</v>
      </c>
      <c r="Q105" s="51">
        <v>0</v>
      </c>
      <c r="R105" s="51">
        <v>5</v>
      </c>
      <c r="S105" s="51" t="s">
        <v>244</v>
      </c>
      <c r="T105" s="184" t="s">
        <v>291</v>
      </c>
      <c r="U105" s="185" t="s">
        <v>207</v>
      </c>
      <c r="V105" s="186">
        <v>3376.8</v>
      </c>
      <c r="W105" s="186">
        <v>3509.84</v>
      </c>
      <c r="X105" s="186">
        <v>2531.6999999999998</v>
      </c>
      <c r="Y105" s="187">
        <v>3504.2</v>
      </c>
      <c r="Z105" s="187">
        <v>3504.2</v>
      </c>
      <c r="AA105" s="187">
        <v>3504.2</v>
      </c>
      <c r="AB105" s="186" t="s">
        <v>5</v>
      </c>
      <c r="AC105" s="13">
        <v>2019</v>
      </c>
    </row>
    <row r="106" spans="1:29" s="8" customFormat="1" ht="75.75" customHeight="1">
      <c r="A106" s="11"/>
      <c r="B106" s="12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1"/>
      <c r="R106" s="51"/>
      <c r="S106" s="51"/>
      <c r="T106" s="66" t="s">
        <v>38</v>
      </c>
      <c r="U106" s="10" t="s">
        <v>191</v>
      </c>
      <c r="V106" s="111">
        <f>V105/V86*100</f>
        <v>15.14647241671638</v>
      </c>
      <c r="W106" s="88">
        <f>W105/W86*100</f>
        <v>14.841784649080875</v>
      </c>
      <c r="X106" s="94" t="s">
        <v>5</v>
      </c>
      <c r="Y106" s="93" t="s">
        <v>5</v>
      </c>
      <c r="Z106" s="93" t="s">
        <v>5</v>
      </c>
      <c r="AA106" s="93" t="s">
        <v>5</v>
      </c>
      <c r="AB106" s="96">
        <v>15.1</v>
      </c>
      <c r="AC106" s="124">
        <v>2014</v>
      </c>
    </row>
    <row r="107" spans="1:29" s="8" customFormat="1" ht="47.25" customHeight="1">
      <c r="A107" s="11"/>
      <c r="B107" s="12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1"/>
      <c r="R107" s="51"/>
      <c r="S107" s="51"/>
      <c r="T107" s="66" t="s">
        <v>39</v>
      </c>
      <c r="U107" s="87" t="s">
        <v>191</v>
      </c>
      <c r="V107" s="94" t="s">
        <v>5</v>
      </c>
      <c r="W107" s="94" t="s">
        <v>5</v>
      </c>
      <c r="X107" s="97">
        <v>100</v>
      </c>
      <c r="Y107" s="97">
        <v>100</v>
      </c>
      <c r="Z107" s="97">
        <v>100</v>
      </c>
      <c r="AA107" s="97">
        <v>100</v>
      </c>
      <c r="AB107" s="97">
        <v>100</v>
      </c>
      <c r="AC107" s="124"/>
    </row>
    <row r="108" spans="1:29" s="8" customFormat="1" ht="33.75" customHeight="1">
      <c r="A108" s="11"/>
      <c r="B108" s="12"/>
      <c r="C108" s="50">
        <v>6</v>
      </c>
      <c r="D108" s="50">
        <v>5</v>
      </c>
      <c r="E108" s="50">
        <v>6</v>
      </c>
      <c r="F108" s="50">
        <v>0</v>
      </c>
      <c r="G108" s="50">
        <v>8</v>
      </c>
      <c r="H108" s="50">
        <v>0</v>
      </c>
      <c r="I108" s="50">
        <v>1</v>
      </c>
      <c r="J108" s="50">
        <v>0</v>
      </c>
      <c r="K108" s="50">
        <v>2</v>
      </c>
      <c r="L108" s="50">
        <v>2</v>
      </c>
      <c r="M108" s="50">
        <v>0</v>
      </c>
      <c r="N108" s="50">
        <v>1</v>
      </c>
      <c r="O108" s="50">
        <v>2</v>
      </c>
      <c r="P108" s="50">
        <v>3</v>
      </c>
      <c r="Q108" s="51">
        <v>0</v>
      </c>
      <c r="R108" s="51">
        <v>5</v>
      </c>
      <c r="S108" s="51" t="s">
        <v>241</v>
      </c>
      <c r="T108" s="184" t="s">
        <v>292</v>
      </c>
      <c r="U108" s="185" t="s">
        <v>207</v>
      </c>
      <c r="V108" s="197">
        <v>686.6</v>
      </c>
      <c r="W108" s="197">
        <v>807.32799999999997</v>
      </c>
      <c r="X108" s="190">
        <v>538.20000000000005</v>
      </c>
      <c r="Y108" s="191">
        <v>877.5</v>
      </c>
      <c r="Z108" s="191">
        <f>SUM(Y108)</f>
        <v>877.5</v>
      </c>
      <c r="AA108" s="191">
        <f>SUM(Z108)</f>
        <v>877.5</v>
      </c>
      <c r="AB108" s="190" t="s">
        <v>5</v>
      </c>
      <c r="AC108" s="13">
        <v>2019</v>
      </c>
    </row>
    <row r="109" spans="1:29" s="8" customFormat="1" ht="75" customHeight="1">
      <c r="A109" s="11"/>
      <c r="B109" s="12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1"/>
      <c r="R109" s="51"/>
      <c r="S109" s="51"/>
      <c r="T109" s="66" t="s">
        <v>40</v>
      </c>
      <c r="U109" s="10" t="s">
        <v>191</v>
      </c>
      <c r="V109" s="111">
        <f>V108/V86*100</f>
        <v>3.0797109575093189</v>
      </c>
      <c r="W109" s="88">
        <f>W108/W86*100</f>
        <v>3.4138844839574349</v>
      </c>
      <c r="X109" s="93" t="s">
        <v>5</v>
      </c>
      <c r="Y109" s="93" t="s">
        <v>5</v>
      </c>
      <c r="Z109" s="93" t="s">
        <v>5</v>
      </c>
      <c r="AA109" s="93" t="s">
        <v>5</v>
      </c>
      <c r="AB109" s="208">
        <v>3.4</v>
      </c>
      <c r="AC109" s="124">
        <v>2015</v>
      </c>
    </row>
    <row r="110" spans="1:29" s="8" customFormat="1" ht="49.9" customHeight="1">
      <c r="A110" s="11"/>
      <c r="B110" s="12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1"/>
      <c r="R110" s="51"/>
      <c r="S110" s="51"/>
      <c r="T110" s="66" t="s">
        <v>41</v>
      </c>
      <c r="U110" s="87" t="s">
        <v>191</v>
      </c>
      <c r="V110" s="94" t="s">
        <v>5</v>
      </c>
      <c r="W110" s="94" t="s">
        <v>5</v>
      </c>
      <c r="X110" s="97">
        <v>100</v>
      </c>
      <c r="Y110" s="97">
        <v>100</v>
      </c>
      <c r="Z110" s="97">
        <v>100</v>
      </c>
      <c r="AA110" s="97">
        <v>100</v>
      </c>
      <c r="AB110" s="97">
        <v>100</v>
      </c>
      <c r="AC110" s="124"/>
    </row>
    <row r="111" spans="1:29" s="8" customFormat="1" ht="46.5" customHeight="1">
      <c r="A111" s="11"/>
      <c r="B111" s="12"/>
      <c r="C111" s="50">
        <v>6</v>
      </c>
      <c r="D111" s="50">
        <v>5</v>
      </c>
      <c r="E111" s="50">
        <v>6</v>
      </c>
      <c r="F111" s="50">
        <v>0</v>
      </c>
      <c r="G111" s="50">
        <v>8</v>
      </c>
      <c r="H111" s="50">
        <v>0</v>
      </c>
      <c r="I111" s="50">
        <v>1</v>
      </c>
      <c r="J111" s="50">
        <v>0</v>
      </c>
      <c r="K111" s="50">
        <v>2</v>
      </c>
      <c r="L111" s="50">
        <v>2</v>
      </c>
      <c r="M111" s="50">
        <v>0</v>
      </c>
      <c r="N111" s="50">
        <v>1</v>
      </c>
      <c r="O111" s="50">
        <v>2</v>
      </c>
      <c r="P111" s="50">
        <v>1</v>
      </c>
      <c r="Q111" s="51">
        <v>0</v>
      </c>
      <c r="R111" s="51">
        <v>7</v>
      </c>
      <c r="S111" s="51" t="s">
        <v>244</v>
      </c>
      <c r="T111" s="184" t="s">
        <v>293</v>
      </c>
      <c r="U111" s="185" t="s">
        <v>207</v>
      </c>
      <c r="V111" s="190">
        <v>124.6</v>
      </c>
      <c r="W111" s="190">
        <v>61.3</v>
      </c>
      <c r="X111" s="190">
        <v>100</v>
      </c>
      <c r="Y111" s="191">
        <v>55.1</v>
      </c>
      <c r="Z111" s="191">
        <f>SUM(Y111)</f>
        <v>55.1</v>
      </c>
      <c r="AA111" s="191">
        <f>SUM(Z111)</f>
        <v>55.1</v>
      </c>
      <c r="AB111" s="190" t="s">
        <v>5</v>
      </c>
      <c r="AC111" s="13">
        <v>2019</v>
      </c>
    </row>
    <row r="112" spans="1:29" s="8" customFormat="1" ht="62.25" customHeight="1">
      <c r="A112" s="11"/>
      <c r="B112" s="12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1"/>
      <c r="R112" s="51"/>
      <c r="S112" s="51"/>
      <c r="T112" s="66" t="s">
        <v>42</v>
      </c>
      <c r="U112" s="10" t="s">
        <v>191</v>
      </c>
      <c r="V112" s="97">
        <f>V111/V86*100</f>
        <v>0.55888724920719646</v>
      </c>
      <c r="W112" s="96">
        <f>W111/W86*100</f>
        <v>0.25921449381984862</v>
      </c>
      <c r="X112" s="94" t="s">
        <v>5</v>
      </c>
      <c r="Y112" s="93" t="s">
        <v>5</v>
      </c>
      <c r="Z112" s="93" t="s">
        <v>5</v>
      </c>
      <c r="AA112" s="93" t="s">
        <v>5</v>
      </c>
      <c r="AB112" s="96">
        <v>0.6</v>
      </c>
      <c r="AC112" s="124">
        <v>2014</v>
      </c>
    </row>
    <row r="113" spans="1:29" s="8" customFormat="1" ht="31.5" customHeight="1">
      <c r="A113" s="11"/>
      <c r="B113" s="12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1"/>
      <c r="R113" s="51"/>
      <c r="S113" s="51"/>
      <c r="T113" s="66" t="s">
        <v>43</v>
      </c>
      <c r="U113" s="87" t="s">
        <v>191</v>
      </c>
      <c r="V113" s="94" t="s">
        <v>5</v>
      </c>
      <c r="W113" s="94" t="s">
        <v>5</v>
      </c>
      <c r="X113" s="97">
        <v>100</v>
      </c>
      <c r="Y113" s="97">
        <v>100</v>
      </c>
      <c r="Z113" s="97">
        <v>100</v>
      </c>
      <c r="AA113" s="97">
        <v>100</v>
      </c>
      <c r="AB113" s="97">
        <v>100</v>
      </c>
      <c r="AC113" s="124"/>
    </row>
    <row r="114" spans="1:29" s="8" customFormat="1" ht="48" customHeight="1">
      <c r="A114" s="11"/>
      <c r="B114" s="12"/>
      <c r="C114" s="50">
        <v>6</v>
      </c>
      <c r="D114" s="50">
        <v>5</v>
      </c>
      <c r="E114" s="50">
        <v>6</v>
      </c>
      <c r="F114" s="50">
        <v>0</v>
      </c>
      <c r="G114" s="50">
        <v>8</v>
      </c>
      <c r="H114" s="50">
        <v>0</v>
      </c>
      <c r="I114" s="50">
        <v>1</v>
      </c>
      <c r="J114" s="50">
        <v>0</v>
      </c>
      <c r="K114" s="50">
        <v>2</v>
      </c>
      <c r="L114" s="50">
        <v>2</v>
      </c>
      <c r="M114" s="50">
        <v>0</v>
      </c>
      <c r="N114" s="50">
        <v>1</v>
      </c>
      <c r="O114" s="50">
        <v>2</v>
      </c>
      <c r="P114" s="50">
        <v>1</v>
      </c>
      <c r="Q114" s="51">
        <v>0</v>
      </c>
      <c r="R114" s="51">
        <v>9</v>
      </c>
      <c r="S114" s="51" t="s">
        <v>244</v>
      </c>
      <c r="T114" s="192" t="s">
        <v>311</v>
      </c>
      <c r="U114" s="185" t="s">
        <v>207</v>
      </c>
      <c r="V114" s="193">
        <v>61.1</v>
      </c>
      <c r="W114" s="193">
        <v>0</v>
      </c>
      <c r="X114" s="190">
        <v>540</v>
      </c>
      <c r="Y114" s="191">
        <v>702</v>
      </c>
      <c r="Z114" s="193">
        <v>0</v>
      </c>
      <c r="AA114" s="193">
        <v>0</v>
      </c>
      <c r="AB114" s="190" t="s">
        <v>5</v>
      </c>
      <c r="AC114" s="13">
        <v>2014</v>
      </c>
    </row>
    <row r="115" spans="1:29" s="8" customFormat="1" ht="47.25" customHeight="1">
      <c r="A115" s="11"/>
      <c r="B115" s="12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1"/>
      <c r="R115" s="51"/>
      <c r="S115" s="51"/>
      <c r="T115" s="9" t="s">
        <v>312</v>
      </c>
      <c r="U115" s="10" t="s">
        <v>189</v>
      </c>
      <c r="V115" s="113">
        <v>3</v>
      </c>
      <c r="W115" s="48">
        <v>0</v>
      </c>
      <c r="X115" s="112">
        <v>3</v>
      </c>
      <c r="Y115" s="100">
        <v>0</v>
      </c>
      <c r="Z115" s="100">
        <v>0</v>
      </c>
      <c r="AA115" s="100">
        <v>0</v>
      </c>
      <c r="AB115" s="112">
        <v>3</v>
      </c>
      <c r="AC115" s="13">
        <v>2014</v>
      </c>
    </row>
    <row r="116" spans="1:29" s="8" customFormat="1" ht="50.25" customHeight="1">
      <c r="A116" s="11"/>
      <c r="B116" s="12"/>
      <c r="C116" s="50">
        <v>6</v>
      </c>
      <c r="D116" s="50">
        <v>5</v>
      </c>
      <c r="E116" s="50">
        <v>6</v>
      </c>
      <c r="F116" s="50">
        <v>0</v>
      </c>
      <c r="G116" s="50">
        <v>8</v>
      </c>
      <c r="H116" s="50">
        <v>0</v>
      </c>
      <c r="I116" s="50">
        <v>1</v>
      </c>
      <c r="J116" s="50">
        <v>0</v>
      </c>
      <c r="K116" s="50">
        <v>2</v>
      </c>
      <c r="L116" s="50">
        <v>2</v>
      </c>
      <c r="M116" s="50">
        <v>2</v>
      </c>
      <c r="N116" s="50">
        <v>3</v>
      </c>
      <c r="O116" s="50">
        <v>0</v>
      </c>
      <c r="P116" s="50">
        <v>9</v>
      </c>
      <c r="Q116" s="51"/>
      <c r="R116" s="51"/>
      <c r="S116" s="51"/>
      <c r="T116" s="192" t="s">
        <v>327</v>
      </c>
      <c r="U116" s="185" t="s">
        <v>207</v>
      </c>
      <c r="V116" s="198">
        <v>4.5</v>
      </c>
      <c r="W116" s="198">
        <v>0</v>
      </c>
      <c r="X116" s="193">
        <v>0</v>
      </c>
      <c r="Y116" s="193">
        <v>0</v>
      </c>
      <c r="Z116" s="193">
        <v>0</v>
      </c>
      <c r="AA116" s="193">
        <v>0</v>
      </c>
      <c r="AB116" s="190" t="s">
        <v>5</v>
      </c>
      <c r="AC116" s="13">
        <v>2014</v>
      </c>
    </row>
    <row r="117" spans="1:29" s="8" customFormat="1" ht="45.75" customHeight="1">
      <c r="A117" s="11"/>
      <c r="B117" s="12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1"/>
      <c r="R117" s="51"/>
      <c r="S117" s="51"/>
      <c r="T117" s="9" t="s">
        <v>71</v>
      </c>
      <c r="U117" s="10" t="s">
        <v>189</v>
      </c>
      <c r="V117" s="113">
        <v>2</v>
      </c>
      <c r="W117" s="48">
        <v>0</v>
      </c>
      <c r="X117" s="113">
        <v>0</v>
      </c>
      <c r="Y117" s="48">
        <v>0</v>
      </c>
      <c r="Z117" s="48">
        <v>0</v>
      </c>
      <c r="AA117" s="48">
        <v>0</v>
      </c>
      <c r="AB117" s="99">
        <f>SUM(V117:AA117)</f>
        <v>2</v>
      </c>
      <c r="AC117" s="13">
        <v>2014</v>
      </c>
    </row>
    <row r="118" spans="1:29" s="8" customFormat="1" ht="39.75" customHeight="1">
      <c r="A118" s="11"/>
      <c r="B118" s="12"/>
      <c r="C118" s="50">
        <v>6</v>
      </c>
      <c r="D118" s="50">
        <v>5</v>
      </c>
      <c r="E118" s="50">
        <v>6</v>
      </c>
      <c r="F118" s="50">
        <v>0</v>
      </c>
      <c r="G118" s="50">
        <v>8</v>
      </c>
      <c r="H118" s="50">
        <v>0</v>
      </c>
      <c r="I118" s="50">
        <v>1</v>
      </c>
      <c r="J118" s="71">
        <v>0</v>
      </c>
      <c r="K118" s="71">
        <v>2</v>
      </c>
      <c r="L118" s="71">
        <v>2</v>
      </c>
      <c r="M118" s="71">
        <v>0</v>
      </c>
      <c r="N118" s="71">
        <v>1</v>
      </c>
      <c r="O118" s="71">
        <v>2</v>
      </c>
      <c r="P118" s="71">
        <v>3</v>
      </c>
      <c r="Q118" s="60">
        <v>0</v>
      </c>
      <c r="R118" s="60">
        <v>9</v>
      </c>
      <c r="S118" s="209" t="s">
        <v>241</v>
      </c>
      <c r="T118" s="192" t="s">
        <v>59</v>
      </c>
      <c r="U118" s="185" t="s">
        <v>207</v>
      </c>
      <c r="V118" s="193">
        <v>0</v>
      </c>
      <c r="W118" s="193">
        <v>0</v>
      </c>
      <c r="X118" s="190">
        <v>0</v>
      </c>
      <c r="Y118" s="191">
        <v>121</v>
      </c>
      <c r="Z118" s="193">
        <v>0</v>
      </c>
      <c r="AA118" s="193">
        <v>0</v>
      </c>
      <c r="AB118" s="190" t="s">
        <v>5</v>
      </c>
      <c r="AC118" s="13">
        <v>2014</v>
      </c>
    </row>
    <row r="119" spans="1:29" s="8" customFormat="1" ht="47.25" customHeight="1">
      <c r="A119" s="11"/>
      <c r="B119" s="12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1"/>
      <c r="R119" s="51"/>
      <c r="S119" s="51"/>
      <c r="T119" s="9" t="s">
        <v>312</v>
      </c>
      <c r="U119" s="10" t="s">
        <v>189</v>
      </c>
      <c r="V119" s="113" t="s">
        <v>5</v>
      </c>
      <c r="W119" s="48" t="s">
        <v>5</v>
      </c>
      <c r="X119" s="112" t="s">
        <v>5</v>
      </c>
      <c r="Y119" s="100">
        <v>2</v>
      </c>
      <c r="Z119" s="100">
        <v>0</v>
      </c>
      <c r="AA119" s="100">
        <v>0</v>
      </c>
      <c r="AB119" s="112">
        <v>2</v>
      </c>
      <c r="AC119" s="13">
        <v>2014</v>
      </c>
    </row>
    <row r="120" spans="1:29" s="8" customFormat="1" ht="45" customHeight="1">
      <c r="A120" s="69"/>
      <c r="B120" s="70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2"/>
      <c r="N120" s="71"/>
      <c r="O120" s="71"/>
      <c r="P120" s="71"/>
      <c r="Q120" s="60"/>
      <c r="R120" s="60"/>
      <c r="S120" s="60"/>
      <c r="T120" s="157" t="s">
        <v>294</v>
      </c>
      <c r="U120" s="172" t="s">
        <v>207</v>
      </c>
      <c r="V120" s="173">
        <f>SUM(V124,V127,V130,V133,V136,V138,V140,)</f>
        <v>1129.2</v>
      </c>
      <c r="W120" s="173">
        <f>SUM(W124,W127,W130,W133,W136,W138,W140,W142,)</f>
        <v>1257.6199999999999</v>
      </c>
      <c r="X120" s="173">
        <f>SUM(X124,X127,X130,X133,X136,X138,X140,X142,X144,X146,X148,X150,X152)</f>
        <v>24007.9</v>
      </c>
      <c r="Y120" s="173">
        <f>SUM(Y124,Y127,Y130,Y133,Y136,Y138,Y140,Y142,Y144,Y146,Y150,Y154,Y156)</f>
        <v>5327.54</v>
      </c>
      <c r="Z120" s="173">
        <f>SUM(Z124,Z127,Z130,Z133,Z136,Z138,Z140,Z142,Z144,Z146,Z154)</f>
        <v>143.80000000000001</v>
      </c>
      <c r="AA120" s="173">
        <f>SUM(AA124,AA127,AA130,AA133,AA136,AA138,AA140,AA142,AA144,AA146,AA154)</f>
        <v>143.80000000000001</v>
      </c>
      <c r="AB120" s="225" t="s">
        <v>99</v>
      </c>
      <c r="AC120" s="13">
        <v>2019</v>
      </c>
    </row>
    <row r="121" spans="1:29" s="8" customFormat="1" ht="34.5" customHeight="1">
      <c r="A121" s="11"/>
      <c r="B121" s="11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1"/>
      <c r="R121" s="51"/>
      <c r="S121" s="51"/>
      <c r="T121" s="9" t="s">
        <v>295</v>
      </c>
      <c r="U121" s="10" t="s">
        <v>191</v>
      </c>
      <c r="V121" s="97">
        <v>0</v>
      </c>
      <c r="W121" s="96">
        <v>100</v>
      </c>
      <c r="X121" s="97">
        <v>80</v>
      </c>
      <c r="Y121" s="96">
        <v>80</v>
      </c>
      <c r="Z121" s="96">
        <v>80</v>
      </c>
      <c r="AA121" s="96">
        <v>80</v>
      </c>
      <c r="AB121" s="96">
        <v>100</v>
      </c>
      <c r="AC121" s="124">
        <v>2015</v>
      </c>
    </row>
    <row r="122" spans="1:29" s="8" customFormat="1" ht="37.5" customHeight="1">
      <c r="A122" s="11"/>
      <c r="B122" s="12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7"/>
      <c r="N122" s="50"/>
      <c r="O122" s="50"/>
      <c r="P122" s="50"/>
      <c r="Q122" s="51"/>
      <c r="R122" s="51"/>
      <c r="S122" s="51"/>
      <c r="T122" s="9" t="s">
        <v>296</v>
      </c>
      <c r="U122" s="10" t="s">
        <v>191</v>
      </c>
      <c r="V122" s="97">
        <v>100</v>
      </c>
      <c r="W122" s="96">
        <v>100</v>
      </c>
      <c r="X122" s="97">
        <v>100</v>
      </c>
      <c r="Y122" s="96">
        <v>100</v>
      </c>
      <c r="Z122" s="96">
        <v>100</v>
      </c>
      <c r="AA122" s="96">
        <v>100</v>
      </c>
      <c r="AB122" s="96">
        <v>100</v>
      </c>
      <c r="AC122" s="13">
        <v>2019</v>
      </c>
    </row>
    <row r="123" spans="1:29" s="8" customFormat="1" ht="32.25" customHeight="1">
      <c r="A123" s="11"/>
      <c r="B123" s="12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7"/>
      <c r="N123" s="50"/>
      <c r="O123" s="50"/>
      <c r="P123" s="50"/>
      <c r="Q123" s="51"/>
      <c r="R123" s="51"/>
      <c r="S123" s="51"/>
      <c r="T123" s="9" t="s">
        <v>297</v>
      </c>
      <c r="U123" s="10" t="s">
        <v>191</v>
      </c>
      <c r="V123" s="96">
        <v>0</v>
      </c>
      <c r="W123" s="96">
        <v>20</v>
      </c>
      <c r="X123" s="97">
        <v>40</v>
      </c>
      <c r="Y123" s="96">
        <v>41</v>
      </c>
      <c r="Z123" s="96">
        <v>42</v>
      </c>
      <c r="AA123" s="96">
        <v>43</v>
      </c>
      <c r="AB123" s="96">
        <v>43</v>
      </c>
      <c r="AC123" s="124">
        <v>2019</v>
      </c>
    </row>
    <row r="124" spans="1:29" s="8" customFormat="1" ht="47.25" customHeight="1">
      <c r="A124" s="11"/>
      <c r="B124" s="12"/>
      <c r="C124" s="50">
        <v>6</v>
      </c>
      <c r="D124" s="50">
        <v>5</v>
      </c>
      <c r="E124" s="50">
        <v>6</v>
      </c>
      <c r="F124" s="50">
        <v>0</v>
      </c>
      <c r="G124" s="50">
        <v>8</v>
      </c>
      <c r="H124" s="50">
        <v>0</v>
      </c>
      <c r="I124" s="50">
        <v>1</v>
      </c>
      <c r="J124" s="50">
        <v>0</v>
      </c>
      <c r="K124" s="50">
        <v>2</v>
      </c>
      <c r="L124" s="50">
        <v>2</v>
      </c>
      <c r="M124" s="50">
        <v>0</v>
      </c>
      <c r="N124" s="50">
        <v>2</v>
      </c>
      <c r="O124" s="50">
        <v>2</v>
      </c>
      <c r="P124" s="50">
        <v>2</v>
      </c>
      <c r="Q124" s="51">
        <v>1</v>
      </c>
      <c r="R124" s="51">
        <v>2</v>
      </c>
      <c r="S124" s="51" t="s">
        <v>242</v>
      </c>
      <c r="T124" s="184" t="s">
        <v>298</v>
      </c>
      <c r="U124" s="185" t="s">
        <v>207</v>
      </c>
      <c r="V124" s="190">
        <v>0</v>
      </c>
      <c r="W124" s="190">
        <v>30</v>
      </c>
      <c r="X124" s="197">
        <v>79</v>
      </c>
      <c r="Y124" s="199">
        <v>80</v>
      </c>
      <c r="Z124" s="191">
        <v>81.3</v>
      </c>
      <c r="AA124" s="191">
        <f>SUM(Z124)</f>
        <v>81.3</v>
      </c>
      <c r="AB124" s="190" t="s">
        <v>5</v>
      </c>
      <c r="AC124" s="13">
        <v>2019</v>
      </c>
    </row>
    <row r="125" spans="1:29" s="8" customFormat="1" ht="74.25" customHeight="1">
      <c r="A125" s="11"/>
      <c r="B125" s="12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1"/>
      <c r="R125" s="51"/>
      <c r="S125" s="51"/>
      <c r="T125" s="66" t="s">
        <v>44</v>
      </c>
      <c r="U125" s="10" t="s">
        <v>191</v>
      </c>
      <c r="V125" s="96">
        <f>(V124*100)/V86</f>
        <v>0</v>
      </c>
      <c r="W125" s="96">
        <f>(W124*100)/W86</f>
        <v>0.12685864297871874</v>
      </c>
      <c r="X125" s="94" t="s">
        <v>5</v>
      </c>
      <c r="Y125" s="93" t="s">
        <v>5</v>
      </c>
      <c r="Z125" s="93" t="s">
        <v>5</v>
      </c>
      <c r="AA125" s="93" t="s">
        <v>5</v>
      </c>
      <c r="AB125" s="208">
        <v>0.1</v>
      </c>
      <c r="AC125" s="124">
        <v>2015</v>
      </c>
    </row>
    <row r="126" spans="1:29" s="8" customFormat="1" ht="45.6" customHeight="1">
      <c r="A126" s="11"/>
      <c r="B126" s="12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1"/>
      <c r="R126" s="51"/>
      <c r="S126" s="51"/>
      <c r="T126" s="164" t="s">
        <v>45</v>
      </c>
      <c r="U126" s="87" t="s">
        <v>191</v>
      </c>
      <c r="V126" s="94" t="s">
        <v>5</v>
      </c>
      <c r="W126" s="94" t="s">
        <v>5</v>
      </c>
      <c r="X126" s="97">
        <v>10</v>
      </c>
      <c r="Y126" s="97">
        <v>20</v>
      </c>
      <c r="Z126" s="97">
        <v>30</v>
      </c>
      <c r="AA126" s="97">
        <v>30</v>
      </c>
      <c r="AB126" s="97">
        <v>30</v>
      </c>
      <c r="AC126" s="124"/>
    </row>
    <row r="127" spans="1:29" s="8" customFormat="1" ht="45.75" customHeight="1">
      <c r="A127" s="11"/>
      <c r="B127" s="12"/>
      <c r="C127" s="50">
        <v>6</v>
      </c>
      <c r="D127" s="50">
        <v>5</v>
      </c>
      <c r="E127" s="50">
        <v>6</v>
      </c>
      <c r="F127" s="50">
        <v>0</v>
      </c>
      <c r="G127" s="50">
        <v>8</v>
      </c>
      <c r="H127" s="50">
        <v>0</v>
      </c>
      <c r="I127" s="50">
        <v>1</v>
      </c>
      <c r="J127" s="50">
        <v>0</v>
      </c>
      <c r="K127" s="50">
        <v>2</v>
      </c>
      <c r="L127" s="50">
        <v>2</v>
      </c>
      <c r="M127" s="57">
        <v>0</v>
      </c>
      <c r="N127" s="50">
        <v>2</v>
      </c>
      <c r="O127" s="50">
        <v>2</v>
      </c>
      <c r="P127" s="50">
        <v>3</v>
      </c>
      <c r="Q127" s="51">
        <v>1</v>
      </c>
      <c r="R127" s="51">
        <v>2</v>
      </c>
      <c r="S127" s="51" t="s">
        <v>241</v>
      </c>
      <c r="T127" s="184" t="s">
        <v>299</v>
      </c>
      <c r="U127" s="185" t="s">
        <v>207</v>
      </c>
      <c r="V127" s="197">
        <v>33</v>
      </c>
      <c r="W127" s="197">
        <v>170</v>
      </c>
      <c r="X127" s="197">
        <v>56</v>
      </c>
      <c r="Y127" s="199">
        <v>62</v>
      </c>
      <c r="Z127" s="199">
        <v>62.5</v>
      </c>
      <c r="AA127" s="199">
        <f>SUM(Z127)</f>
        <v>62.5</v>
      </c>
      <c r="AB127" s="186" t="s">
        <v>5</v>
      </c>
      <c r="AC127" s="13">
        <v>2019</v>
      </c>
    </row>
    <row r="128" spans="1:29" s="8" customFormat="1" ht="74.25" customHeight="1">
      <c r="A128" s="11"/>
      <c r="B128" s="12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1"/>
      <c r="R128" s="51"/>
      <c r="S128" s="51"/>
      <c r="T128" s="66" t="s">
        <v>46</v>
      </c>
      <c r="U128" s="10" t="s">
        <v>191</v>
      </c>
      <c r="V128" s="88">
        <f>(V127*100)/V86</f>
        <v>0.14801989746258012</v>
      </c>
      <c r="W128" s="88">
        <f>(W127*100)/W86</f>
        <v>0.71886564354607296</v>
      </c>
      <c r="X128" s="94" t="s">
        <v>5</v>
      </c>
      <c r="Y128" s="93" t="s">
        <v>5</v>
      </c>
      <c r="Z128" s="93" t="s">
        <v>5</v>
      </c>
      <c r="AA128" s="93" t="s">
        <v>5</v>
      </c>
      <c r="AB128" s="93">
        <v>0.7</v>
      </c>
      <c r="AC128" s="124">
        <v>2015</v>
      </c>
    </row>
    <row r="129" spans="1:29" s="8" customFormat="1" ht="46.9" customHeight="1">
      <c r="A129" s="11"/>
      <c r="B129" s="12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1"/>
      <c r="R129" s="51"/>
      <c r="S129" s="51"/>
      <c r="T129" s="164" t="s">
        <v>47</v>
      </c>
      <c r="U129" s="87" t="s">
        <v>191</v>
      </c>
      <c r="V129" s="94" t="s">
        <v>5</v>
      </c>
      <c r="W129" s="94" t="s">
        <v>5</v>
      </c>
      <c r="X129" s="97">
        <v>30</v>
      </c>
      <c r="Y129" s="97">
        <v>50</v>
      </c>
      <c r="Z129" s="97">
        <v>50</v>
      </c>
      <c r="AA129" s="97">
        <v>50</v>
      </c>
      <c r="AB129" s="97">
        <v>50</v>
      </c>
      <c r="AC129" s="124"/>
    </row>
    <row r="130" spans="1:29" s="8" customFormat="1" ht="34.5" customHeight="1">
      <c r="A130" s="11"/>
      <c r="B130" s="12"/>
      <c r="C130" s="50">
        <v>6</v>
      </c>
      <c r="D130" s="50">
        <v>5</v>
      </c>
      <c r="E130" s="50">
        <v>6</v>
      </c>
      <c r="F130" s="50">
        <v>0</v>
      </c>
      <c r="G130" s="50">
        <v>8</v>
      </c>
      <c r="H130" s="50">
        <v>0</v>
      </c>
      <c r="I130" s="50">
        <v>1</v>
      </c>
      <c r="J130" s="50">
        <v>0</v>
      </c>
      <c r="K130" s="50">
        <v>2</v>
      </c>
      <c r="L130" s="50">
        <v>2</v>
      </c>
      <c r="M130" s="57">
        <v>0</v>
      </c>
      <c r="N130" s="50">
        <v>2</v>
      </c>
      <c r="O130" s="50">
        <v>2</v>
      </c>
      <c r="P130" s="50">
        <v>3</v>
      </c>
      <c r="Q130" s="51">
        <v>1</v>
      </c>
      <c r="R130" s="51">
        <v>1</v>
      </c>
      <c r="S130" s="51" t="s">
        <v>241</v>
      </c>
      <c r="T130" s="184" t="s">
        <v>300</v>
      </c>
      <c r="U130" s="185" t="s">
        <v>207</v>
      </c>
      <c r="V130" s="197">
        <v>0</v>
      </c>
      <c r="W130" s="197">
        <v>200</v>
      </c>
      <c r="X130" s="197">
        <v>189.9</v>
      </c>
      <c r="Y130" s="230">
        <v>0</v>
      </c>
      <c r="Z130" s="197">
        <v>0</v>
      </c>
      <c r="AA130" s="197">
        <f>SUM(Z130)</f>
        <v>0</v>
      </c>
      <c r="AB130" s="186" t="s">
        <v>5</v>
      </c>
      <c r="AC130" s="13">
        <v>2015</v>
      </c>
    </row>
    <row r="131" spans="1:29" s="8" customFormat="1" ht="61.5" customHeight="1">
      <c r="A131" s="11"/>
      <c r="B131" s="12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7"/>
      <c r="N131" s="50"/>
      <c r="O131" s="50"/>
      <c r="P131" s="50"/>
      <c r="Q131" s="51"/>
      <c r="R131" s="51"/>
      <c r="S131" s="51"/>
      <c r="T131" s="66" t="s">
        <v>48</v>
      </c>
      <c r="U131" s="10" t="s">
        <v>191</v>
      </c>
      <c r="V131" s="111">
        <f>(V130*100)/V86</f>
        <v>0</v>
      </c>
      <c r="W131" s="88">
        <f>(W130*100)/W86</f>
        <v>0.8457242865247917</v>
      </c>
      <c r="X131" s="94" t="s">
        <v>5</v>
      </c>
      <c r="Y131" s="94" t="s">
        <v>5</v>
      </c>
      <c r="Z131" s="94" t="s">
        <v>5</v>
      </c>
      <c r="AA131" s="94" t="s">
        <v>5</v>
      </c>
      <c r="AB131" s="94">
        <v>0.8</v>
      </c>
      <c r="AC131" s="13">
        <v>2015</v>
      </c>
    </row>
    <row r="132" spans="1:29" s="8" customFormat="1" ht="50.25" customHeight="1">
      <c r="A132" s="11"/>
      <c r="B132" s="12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7"/>
      <c r="N132" s="50"/>
      <c r="O132" s="50"/>
      <c r="P132" s="50"/>
      <c r="Q132" s="51"/>
      <c r="R132" s="51"/>
      <c r="S132" s="51"/>
      <c r="T132" s="164" t="s">
        <v>49</v>
      </c>
      <c r="U132" s="87" t="s">
        <v>191</v>
      </c>
      <c r="V132" s="94" t="s">
        <v>5</v>
      </c>
      <c r="W132" s="94" t="s">
        <v>5</v>
      </c>
      <c r="X132" s="97">
        <v>100</v>
      </c>
      <c r="Y132" s="97">
        <v>100</v>
      </c>
      <c r="Z132" s="97">
        <v>0</v>
      </c>
      <c r="AA132" s="97">
        <v>0</v>
      </c>
      <c r="AB132" s="97">
        <v>100</v>
      </c>
      <c r="AC132" s="13"/>
    </row>
    <row r="133" spans="1:29" s="8" customFormat="1" ht="35.25" customHeight="1">
      <c r="A133" s="11"/>
      <c r="B133" s="12"/>
      <c r="C133" s="50">
        <v>6</v>
      </c>
      <c r="D133" s="50">
        <v>5</v>
      </c>
      <c r="E133" s="50">
        <v>6</v>
      </c>
      <c r="F133" s="50">
        <v>0</v>
      </c>
      <c r="G133" s="50">
        <v>8</v>
      </c>
      <c r="H133" s="50">
        <v>0</v>
      </c>
      <c r="I133" s="50">
        <v>1</v>
      </c>
      <c r="J133" s="50">
        <v>0</v>
      </c>
      <c r="K133" s="50">
        <v>2</v>
      </c>
      <c r="L133" s="50">
        <v>2</v>
      </c>
      <c r="M133" s="50">
        <v>0</v>
      </c>
      <c r="N133" s="50">
        <v>2</v>
      </c>
      <c r="O133" s="50">
        <v>2</v>
      </c>
      <c r="P133" s="50">
        <v>2</v>
      </c>
      <c r="Q133" s="51">
        <v>1</v>
      </c>
      <c r="R133" s="51">
        <v>1</v>
      </c>
      <c r="S133" s="51" t="s">
        <v>242</v>
      </c>
      <c r="T133" s="184" t="s">
        <v>102</v>
      </c>
      <c r="U133" s="185" t="s">
        <v>207</v>
      </c>
      <c r="V133" s="197">
        <v>500</v>
      </c>
      <c r="W133" s="197">
        <v>500</v>
      </c>
      <c r="X133" s="197">
        <v>669</v>
      </c>
      <c r="Y133" s="199">
        <v>3899.5239999999999</v>
      </c>
      <c r="Z133" s="197">
        <v>0</v>
      </c>
      <c r="AA133" s="197">
        <f>SUM(Z133)</f>
        <v>0</v>
      </c>
      <c r="AB133" s="186" t="s">
        <v>5</v>
      </c>
      <c r="AC133" s="13">
        <v>2015</v>
      </c>
    </row>
    <row r="134" spans="1:29" s="8" customFormat="1" ht="63" customHeight="1">
      <c r="A134" s="11"/>
      <c r="B134" s="12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7"/>
      <c r="N134" s="50"/>
      <c r="O134" s="50"/>
      <c r="P134" s="50"/>
      <c r="Q134" s="51"/>
      <c r="R134" s="51"/>
      <c r="S134" s="51"/>
      <c r="T134" s="66" t="s">
        <v>103</v>
      </c>
      <c r="U134" s="10" t="s">
        <v>191</v>
      </c>
      <c r="V134" s="111">
        <f>(V133*100)/V86</f>
        <v>2.2427257191300018</v>
      </c>
      <c r="W134" s="88">
        <f>(W133*100)/W86</f>
        <v>2.1143107163119792</v>
      </c>
      <c r="X134" s="94" t="s">
        <v>5</v>
      </c>
      <c r="Y134" s="94" t="s">
        <v>5</v>
      </c>
      <c r="Z134" s="94" t="s">
        <v>5</v>
      </c>
      <c r="AA134" s="94" t="s">
        <v>5</v>
      </c>
      <c r="AB134" s="210">
        <v>2.2000000000000002</v>
      </c>
      <c r="AC134" s="124">
        <v>2014</v>
      </c>
    </row>
    <row r="135" spans="1:29" s="8" customFormat="1" ht="45.75" customHeight="1">
      <c r="A135" s="11"/>
      <c r="B135" s="12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7"/>
      <c r="N135" s="50"/>
      <c r="O135" s="50"/>
      <c r="P135" s="50"/>
      <c r="Q135" s="51"/>
      <c r="R135" s="51"/>
      <c r="S135" s="51"/>
      <c r="T135" s="164" t="s">
        <v>104</v>
      </c>
      <c r="U135" s="87" t="s">
        <v>191</v>
      </c>
      <c r="V135" s="94" t="s">
        <v>5</v>
      </c>
      <c r="W135" s="94" t="s">
        <v>5</v>
      </c>
      <c r="X135" s="97">
        <v>100</v>
      </c>
      <c r="Y135" s="97">
        <v>100</v>
      </c>
      <c r="Z135" s="97">
        <v>0</v>
      </c>
      <c r="AA135" s="97">
        <v>0</v>
      </c>
      <c r="AB135" s="97">
        <v>100</v>
      </c>
      <c r="AC135" s="124"/>
    </row>
    <row r="136" spans="1:29" s="8" customFormat="1" ht="64.5" customHeight="1">
      <c r="A136" s="11"/>
      <c r="B136" s="12"/>
      <c r="C136" s="50">
        <v>6</v>
      </c>
      <c r="D136" s="50">
        <v>5</v>
      </c>
      <c r="E136" s="50">
        <v>6</v>
      </c>
      <c r="F136" s="50">
        <v>0</v>
      </c>
      <c r="G136" s="50">
        <v>8</v>
      </c>
      <c r="H136" s="50">
        <v>0</v>
      </c>
      <c r="I136" s="50">
        <v>1</v>
      </c>
      <c r="J136" s="50">
        <v>0</v>
      </c>
      <c r="K136" s="50">
        <v>2</v>
      </c>
      <c r="L136" s="50">
        <v>2</v>
      </c>
      <c r="M136" s="57">
        <v>7</v>
      </c>
      <c r="N136" s="50">
        <v>4</v>
      </c>
      <c r="O136" s="50">
        <v>0</v>
      </c>
      <c r="P136" s="50">
        <v>8</v>
      </c>
      <c r="Q136" s="51"/>
      <c r="R136" s="51"/>
      <c r="S136" s="51"/>
      <c r="T136" s="184" t="s">
        <v>301</v>
      </c>
      <c r="U136" s="185" t="s">
        <v>207</v>
      </c>
      <c r="V136" s="197">
        <v>496.2</v>
      </c>
      <c r="W136" s="197">
        <v>0</v>
      </c>
      <c r="X136" s="197">
        <v>0</v>
      </c>
      <c r="Y136" s="197">
        <v>0</v>
      </c>
      <c r="Z136" s="197">
        <v>0</v>
      </c>
      <c r="AA136" s="197">
        <v>0</v>
      </c>
      <c r="AB136" s="186" t="s">
        <v>5</v>
      </c>
      <c r="AC136" s="13">
        <v>2014</v>
      </c>
    </row>
    <row r="137" spans="1:29" s="8" customFormat="1" ht="96" customHeight="1">
      <c r="A137" s="11"/>
      <c r="B137" s="12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7"/>
      <c r="N137" s="50"/>
      <c r="O137" s="50"/>
      <c r="P137" s="50"/>
      <c r="Q137" s="51"/>
      <c r="R137" s="51"/>
      <c r="S137" s="51"/>
      <c r="T137" s="66" t="s">
        <v>72</v>
      </c>
      <c r="U137" s="10" t="s">
        <v>191</v>
      </c>
      <c r="V137" s="94">
        <f t="shared" ref="V137:AA137" si="7">V136/V86*100</f>
        <v>2.2256810036646137</v>
      </c>
      <c r="W137" s="93">
        <f t="shared" si="7"/>
        <v>0</v>
      </c>
      <c r="X137" s="94">
        <f>X136/X86*100</f>
        <v>0</v>
      </c>
      <c r="Y137" s="93">
        <f t="shared" si="7"/>
        <v>0</v>
      </c>
      <c r="Z137" s="93">
        <f t="shared" si="7"/>
        <v>0</v>
      </c>
      <c r="AA137" s="93">
        <f t="shared" si="7"/>
        <v>0</v>
      </c>
      <c r="AB137" s="94">
        <f t="shared" ref="AB137:AB143" si="8">SUM(V137:AA137)</f>
        <v>2.2256810036646137</v>
      </c>
      <c r="AC137" s="13">
        <v>2014</v>
      </c>
    </row>
    <row r="138" spans="1:29" s="8" customFormat="1" ht="63" customHeight="1">
      <c r="A138" s="11"/>
      <c r="B138" s="12"/>
      <c r="C138" s="50">
        <v>6</v>
      </c>
      <c r="D138" s="50">
        <v>5</v>
      </c>
      <c r="E138" s="50">
        <v>6</v>
      </c>
      <c r="F138" s="50">
        <v>0</v>
      </c>
      <c r="G138" s="50">
        <v>8</v>
      </c>
      <c r="H138" s="50">
        <v>0</v>
      </c>
      <c r="I138" s="50">
        <v>1</v>
      </c>
      <c r="J138" s="50">
        <v>0</v>
      </c>
      <c r="K138" s="50">
        <v>2</v>
      </c>
      <c r="L138" s="50">
        <v>2</v>
      </c>
      <c r="M138" s="57">
        <v>7</v>
      </c>
      <c r="N138" s="50">
        <v>4</v>
      </c>
      <c r="O138" s="50">
        <v>0</v>
      </c>
      <c r="P138" s="50">
        <v>9</v>
      </c>
      <c r="Q138" s="51"/>
      <c r="R138" s="51"/>
      <c r="S138" s="51"/>
      <c r="T138" s="184" t="s">
        <v>302</v>
      </c>
      <c r="U138" s="185" t="s">
        <v>207</v>
      </c>
      <c r="V138" s="197">
        <v>100</v>
      </c>
      <c r="W138" s="197">
        <v>0</v>
      </c>
      <c r="X138" s="197">
        <v>0</v>
      </c>
      <c r="Y138" s="197">
        <v>0</v>
      </c>
      <c r="Z138" s="197">
        <v>0</v>
      </c>
      <c r="AA138" s="197">
        <v>0</v>
      </c>
      <c r="AB138" s="186" t="s">
        <v>5</v>
      </c>
      <c r="AC138" s="13">
        <v>2014</v>
      </c>
    </row>
    <row r="139" spans="1:29" s="8" customFormat="1" ht="77.25" customHeight="1">
      <c r="A139" s="11"/>
      <c r="B139" s="12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7"/>
      <c r="N139" s="50"/>
      <c r="O139" s="50"/>
      <c r="P139" s="50"/>
      <c r="Q139" s="51"/>
      <c r="R139" s="51"/>
      <c r="S139" s="51"/>
      <c r="T139" s="66" t="s">
        <v>73</v>
      </c>
      <c r="U139" s="10" t="s">
        <v>191</v>
      </c>
      <c r="V139" s="93">
        <f t="shared" ref="V139:AA139" si="9">V138/V86*100</f>
        <v>0.44854514382600036</v>
      </c>
      <c r="W139" s="93">
        <f t="shared" si="9"/>
        <v>0</v>
      </c>
      <c r="X139" s="94">
        <f>X138/X86*100</f>
        <v>0</v>
      </c>
      <c r="Y139" s="93">
        <f t="shared" si="9"/>
        <v>0</v>
      </c>
      <c r="Z139" s="93">
        <f t="shared" si="9"/>
        <v>0</v>
      </c>
      <c r="AA139" s="93">
        <f t="shared" si="9"/>
        <v>0</v>
      </c>
      <c r="AB139" s="94">
        <f t="shared" si="8"/>
        <v>0.44854514382600036</v>
      </c>
      <c r="AC139" s="13">
        <v>2014</v>
      </c>
    </row>
    <row r="140" spans="1:29" s="8" customFormat="1" ht="49.5" customHeight="1">
      <c r="A140" s="11"/>
      <c r="B140" s="12"/>
      <c r="C140" s="50">
        <v>6</v>
      </c>
      <c r="D140" s="50">
        <v>5</v>
      </c>
      <c r="E140" s="50">
        <v>6</v>
      </c>
      <c r="F140" s="50">
        <v>0</v>
      </c>
      <c r="G140" s="50">
        <v>8</v>
      </c>
      <c r="H140" s="50">
        <v>0</v>
      </c>
      <c r="I140" s="50">
        <v>1</v>
      </c>
      <c r="J140" s="50">
        <v>0</v>
      </c>
      <c r="K140" s="50">
        <v>2</v>
      </c>
      <c r="L140" s="50">
        <v>2</v>
      </c>
      <c r="M140" s="57">
        <v>7</v>
      </c>
      <c r="N140" s="50">
        <v>4</v>
      </c>
      <c r="O140" s="50">
        <v>1</v>
      </c>
      <c r="P140" s="50">
        <v>0</v>
      </c>
      <c r="Q140" s="51"/>
      <c r="R140" s="51"/>
      <c r="S140" s="51"/>
      <c r="T140" s="184" t="s">
        <v>303</v>
      </c>
      <c r="U140" s="185" t="s">
        <v>207</v>
      </c>
      <c r="V140" s="197">
        <v>0</v>
      </c>
      <c r="W140" s="197">
        <v>148.77000000000001</v>
      </c>
      <c r="X140" s="197">
        <v>0</v>
      </c>
      <c r="Y140" s="197">
        <v>0</v>
      </c>
      <c r="Z140" s="197">
        <v>0</v>
      </c>
      <c r="AA140" s="197">
        <v>0</v>
      </c>
      <c r="AB140" s="186" t="s">
        <v>5</v>
      </c>
      <c r="AC140" s="13">
        <v>2015</v>
      </c>
    </row>
    <row r="141" spans="1:29" s="8" customFormat="1" ht="46.5" customHeight="1">
      <c r="A141" s="11"/>
      <c r="B141" s="12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7"/>
      <c r="N141" s="50"/>
      <c r="O141" s="50"/>
      <c r="P141" s="50"/>
      <c r="Q141" s="51"/>
      <c r="R141" s="51"/>
      <c r="S141" s="51"/>
      <c r="T141" s="66" t="s">
        <v>74</v>
      </c>
      <c r="U141" s="10" t="s">
        <v>191</v>
      </c>
      <c r="V141" s="93">
        <f>V140/V88*100</f>
        <v>0</v>
      </c>
      <c r="W141" s="94">
        <f>W140/W86*100</f>
        <v>0.62909201053146635</v>
      </c>
      <c r="X141" s="94">
        <f>X140/X88*100</f>
        <v>0</v>
      </c>
      <c r="Y141" s="93">
        <v>0</v>
      </c>
      <c r="Z141" s="93">
        <f>Z140/Z88*100</f>
        <v>0</v>
      </c>
      <c r="AA141" s="93">
        <f>AA140/AA88*100</f>
        <v>0</v>
      </c>
      <c r="AB141" s="211">
        <f t="shared" si="8"/>
        <v>0.62909201053146635</v>
      </c>
      <c r="AC141" s="13">
        <v>2015</v>
      </c>
    </row>
    <row r="142" spans="1:29" s="8" customFormat="1" ht="46.5" customHeight="1">
      <c r="A142" s="11"/>
      <c r="B142" s="12"/>
      <c r="C142" s="50">
        <v>6</v>
      </c>
      <c r="D142" s="50">
        <v>5</v>
      </c>
      <c r="E142" s="50">
        <v>6</v>
      </c>
      <c r="F142" s="50">
        <v>0</v>
      </c>
      <c r="G142" s="50">
        <v>8</v>
      </c>
      <c r="H142" s="50">
        <v>0</v>
      </c>
      <c r="I142" s="50">
        <v>1</v>
      </c>
      <c r="J142" s="50">
        <v>0</v>
      </c>
      <c r="K142" s="50">
        <v>2</v>
      </c>
      <c r="L142" s="50">
        <v>2</v>
      </c>
      <c r="M142" s="57">
        <v>5</v>
      </c>
      <c r="N142" s="50">
        <v>1</v>
      </c>
      <c r="O142" s="50">
        <v>9</v>
      </c>
      <c r="P142" s="50">
        <v>0</v>
      </c>
      <c r="Q142" s="51"/>
      <c r="R142" s="51"/>
      <c r="S142" s="51"/>
      <c r="T142" s="184" t="s">
        <v>304</v>
      </c>
      <c r="U142" s="185" t="s">
        <v>207</v>
      </c>
      <c r="V142" s="197">
        <v>0</v>
      </c>
      <c r="W142" s="197">
        <v>208.85</v>
      </c>
      <c r="X142" s="197">
        <v>0</v>
      </c>
      <c r="Y142" s="197">
        <v>0</v>
      </c>
      <c r="Z142" s="197">
        <v>0</v>
      </c>
      <c r="AA142" s="197">
        <v>0</v>
      </c>
      <c r="AB142" s="186" t="s">
        <v>5</v>
      </c>
      <c r="AC142" s="13">
        <v>2015</v>
      </c>
    </row>
    <row r="143" spans="1:29" s="8" customFormat="1" ht="45" customHeight="1">
      <c r="A143" s="11"/>
      <c r="B143" s="12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7"/>
      <c r="N143" s="50"/>
      <c r="O143" s="50"/>
      <c r="P143" s="50"/>
      <c r="Q143" s="51"/>
      <c r="R143" s="51"/>
      <c r="S143" s="51"/>
      <c r="T143" s="66" t="s">
        <v>75</v>
      </c>
      <c r="U143" s="10" t="s">
        <v>191</v>
      </c>
      <c r="V143" s="93">
        <f>V142/V90*100</f>
        <v>0</v>
      </c>
      <c r="W143" s="93">
        <f>W142/W87*100</f>
        <v>0.93275128938295016</v>
      </c>
      <c r="X143" s="94">
        <f>X142/X90*100</f>
        <v>0</v>
      </c>
      <c r="Y143" s="93">
        <f>Y142/Y90*100</f>
        <v>0</v>
      </c>
      <c r="Z143" s="93">
        <f>Z142/Z90*100</f>
        <v>0</v>
      </c>
      <c r="AA143" s="93">
        <f>AA142/AA90*100</f>
        <v>0</v>
      </c>
      <c r="AB143" s="94">
        <f t="shared" si="8"/>
        <v>0.93275128938295016</v>
      </c>
      <c r="AC143" s="13">
        <v>2015</v>
      </c>
    </row>
    <row r="144" spans="1:29" s="8" customFormat="1" ht="34.5" customHeight="1">
      <c r="A144" s="11"/>
      <c r="B144" s="12"/>
      <c r="C144" s="50">
        <v>6</v>
      </c>
      <c r="D144" s="50">
        <v>5</v>
      </c>
      <c r="E144" s="50">
        <v>6</v>
      </c>
      <c r="F144" s="50">
        <v>0</v>
      </c>
      <c r="G144" s="50">
        <v>8</v>
      </c>
      <c r="H144" s="50">
        <v>0</v>
      </c>
      <c r="I144" s="50">
        <v>1</v>
      </c>
      <c r="J144" s="50">
        <v>0</v>
      </c>
      <c r="K144" s="50">
        <v>2</v>
      </c>
      <c r="L144" s="50">
        <v>2</v>
      </c>
      <c r="M144" s="57">
        <v>0</v>
      </c>
      <c r="N144" s="50">
        <v>2</v>
      </c>
      <c r="O144" s="50">
        <v>2</v>
      </c>
      <c r="P144" s="50">
        <v>3</v>
      </c>
      <c r="Q144" s="51">
        <v>1</v>
      </c>
      <c r="R144" s="51">
        <v>3</v>
      </c>
      <c r="S144" s="51" t="s">
        <v>241</v>
      </c>
      <c r="T144" s="184" t="s">
        <v>154</v>
      </c>
      <c r="U144" s="185" t="s">
        <v>207</v>
      </c>
      <c r="V144" s="197">
        <v>0</v>
      </c>
      <c r="W144" s="197">
        <v>0</v>
      </c>
      <c r="X144" s="197">
        <v>120</v>
      </c>
      <c r="Y144" s="199">
        <v>0</v>
      </c>
      <c r="Z144" s="197">
        <v>0</v>
      </c>
      <c r="AA144" s="197">
        <v>0</v>
      </c>
      <c r="AB144" s="186" t="s">
        <v>5</v>
      </c>
      <c r="AC144" s="13">
        <v>2016</v>
      </c>
    </row>
    <row r="145" spans="1:29" s="8" customFormat="1" ht="33.75" customHeight="1">
      <c r="A145" s="11"/>
      <c r="B145" s="12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7"/>
      <c r="N145" s="50"/>
      <c r="O145" s="50"/>
      <c r="P145" s="50"/>
      <c r="Q145" s="51"/>
      <c r="R145" s="51"/>
      <c r="S145" s="51"/>
      <c r="T145" s="164" t="s">
        <v>156</v>
      </c>
      <c r="U145" s="87" t="s">
        <v>191</v>
      </c>
      <c r="V145" s="94" t="s">
        <v>5</v>
      </c>
      <c r="W145" s="94" t="s">
        <v>5</v>
      </c>
      <c r="X145" s="97">
        <v>100</v>
      </c>
      <c r="Y145" s="97">
        <v>0</v>
      </c>
      <c r="Z145" s="97">
        <v>0</v>
      </c>
      <c r="AA145" s="97">
        <v>0</v>
      </c>
      <c r="AB145" s="97">
        <v>100</v>
      </c>
      <c r="AC145" s="13"/>
    </row>
    <row r="146" spans="1:29" s="8" customFormat="1" ht="46.5" customHeight="1">
      <c r="A146" s="11"/>
      <c r="B146" s="12"/>
      <c r="C146" s="50">
        <v>6</v>
      </c>
      <c r="D146" s="50">
        <v>5</v>
      </c>
      <c r="E146" s="50">
        <v>6</v>
      </c>
      <c r="F146" s="50">
        <v>0</v>
      </c>
      <c r="G146" s="50">
        <v>8</v>
      </c>
      <c r="H146" s="50">
        <v>0</v>
      </c>
      <c r="I146" s="50">
        <v>1</v>
      </c>
      <c r="J146" s="50">
        <v>0</v>
      </c>
      <c r="K146" s="50">
        <v>2</v>
      </c>
      <c r="L146" s="50">
        <v>2</v>
      </c>
      <c r="M146" s="50">
        <v>0</v>
      </c>
      <c r="N146" s="50">
        <v>2</v>
      </c>
      <c r="O146" s="50">
        <v>2</v>
      </c>
      <c r="P146" s="50">
        <v>2</v>
      </c>
      <c r="Q146" s="51">
        <v>3</v>
      </c>
      <c r="R146" s="51">
        <v>0</v>
      </c>
      <c r="S146" s="51" t="s">
        <v>242</v>
      </c>
      <c r="T146" s="184" t="s">
        <v>305</v>
      </c>
      <c r="U146" s="185" t="s">
        <v>207</v>
      </c>
      <c r="V146" s="197">
        <v>0</v>
      </c>
      <c r="W146" s="197">
        <v>0</v>
      </c>
      <c r="X146" s="231">
        <v>50</v>
      </c>
      <c r="Y146" s="199">
        <v>0</v>
      </c>
      <c r="Z146" s="197">
        <v>0</v>
      </c>
      <c r="AA146" s="197">
        <v>0</v>
      </c>
      <c r="AB146" s="186" t="s">
        <v>5</v>
      </c>
      <c r="AC146" s="13">
        <v>2016</v>
      </c>
    </row>
    <row r="147" spans="1:29" s="8" customFormat="1" ht="48" customHeight="1">
      <c r="A147" s="11"/>
      <c r="B147" s="12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7"/>
      <c r="N147" s="50"/>
      <c r="O147" s="50"/>
      <c r="P147" s="50"/>
      <c r="Q147" s="51"/>
      <c r="R147" s="51"/>
      <c r="S147" s="51"/>
      <c r="T147" s="66" t="s">
        <v>142</v>
      </c>
      <c r="U147" s="87" t="s">
        <v>189</v>
      </c>
      <c r="V147" s="94" t="s">
        <v>5</v>
      </c>
      <c r="W147" s="94" t="s">
        <v>5</v>
      </c>
      <c r="X147" s="98">
        <v>3</v>
      </c>
      <c r="Y147" s="98">
        <v>0</v>
      </c>
      <c r="Z147" s="98">
        <v>0</v>
      </c>
      <c r="AA147" s="98">
        <v>0</v>
      </c>
      <c r="AB147" s="98">
        <v>3</v>
      </c>
      <c r="AC147" s="13"/>
    </row>
    <row r="148" spans="1:29" s="8" customFormat="1" ht="78.75" customHeight="1">
      <c r="A148" s="11"/>
      <c r="B148" s="12"/>
      <c r="C148" s="50">
        <v>6</v>
      </c>
      <c r="D148" s="50">
        <v>5</v>
      </c>
      <c r="E148" s="50">
        <v>6</v>
      </c>
      <c r="F148" s="50">
        <v>0</v>
      </c>
      <c r="G148" s="50">
        <v>8</v>
      </c>
      <c r="H148" s="50">
        <v>0</v>
      </c>
      <c r="I148" s="50">
        <v>1</v>
      </c>
      <c r="J148" s="71">
        <v>0</v>
      </c>
      <c r="K148" s="71">
        <v>2</v>
      </c>
      <c r="L148" s="71">
        <v>2</v>
      </c>
      <c r="M148" s="71">
        <v>0</v>
      </c>
      <c r="N148" s="71">
        <v>2</v>
      </c>
      <c r="O148" s="71">
        <v>5</v>
      </c>
      <c r="P148" s="71">
        <v>5</v>
      </c>
      <c r="Q148" s="60">
        <v>0</v>
      </c>
      <c r="R148" s="60">
        <v>9</v>
      </c>
      <c r="S148" s="60" t="s">
        <v>16</v>
      </c>
      <c r="T148" s="184" t="s">
        <v>63</v>
      </c>
      <c r="U148" s="185" t="s">
        <v>207</v>
      </c>
      <c r="V148" s="196">
        <v>0</v>
      </c>
      <c r="W148" s="196">
        <v>0</v>
      </c>
      <c r="X148" s="186">
        <v>22520</v>
      </c>
      <c r="Y148" s="199">
        <v>0</v>
      </c>
      <c r="Z148" s="190">
        <v>0</v>
      </c>
      <c r="AA148" s="190">
        <v>0</v>
      </c>
      <c r="AB148" s="190" t="s">
        <v>5</v>
      </c>
      <c r="AC148" s="13"/>
    </row>
    <row r="149" spans="1:29" s="8" customFormat="1" ht="36" customHeight="1">
      <c r="A149" s="11"/>
      <c r="B149" s="12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7"/>
      <c r="N149" s="50"/>
      <c r="O149" s="50"/>
      <c r="P149" s="50"/>
      <c r="Q149" s="51"/>
      <c r="R149" s="51"/>
      <c r="S149" s="51"/>
      <c r="T149" s="164" t="s">
        <v>53</v>
      </c>
      <c r="U149" s="87" t="s">
        <v>191</v>
      </c>
      <c r="V149" s="94" t="s">
        <v>5</v>
      </c>
      <c r="W149" s="94" t="s">
        <v>5</v>
      </c>
      <c r="X149" s="97">
        <v>100</v>
      </c>
      <c r="Y149" s="97">
        <v>0</v>
      </c>
      <c r="Z149" s="97">
        <v>0</v>
      </c>
      <c r="AA149" s="97">
        <v>0</v>
      </c>
      <c r="AB149" s="97">
        <v>100</v>
      </c>
      <c r="AC149" s="13"/>
    </row>
    <row r="150" spans="1:29" s="8" customFormat="1" ht="90.75" customHeight="1">
      <c r="A150" s="11"/>
      <c r="B150" s="12"/>
      <c r="C150" s="50">
        <v>6</v>
      </c>
      <c r="D150" s="50">
        <v>5</v>
      </c>
      <c r="E150" s="50">
        <v>6</v>
      </c>
      <c r="F150" s="50">
        <v>0</v>
      </c>
      <c r="G150" s="50">
        <v>8</v>
      </c>
      <c r="H150" s="50">
        <v>0</v>
      </c>
      <c r="I150" s="50">
        <v>1</v>
      </c>
      <c r="J150" s="71">
        <v>0</v>
      </c>
      <c r="K150" s="71">
        <v>2</v>
      </c>
      <c r="L150" s="71">
        <v>2</v>
      </c>
      <c r="M150" s="71">
        <v>0</v>
      </c>
      <c r="N150" s="71">
        <v>2</v>
      </c>
      <c r="O150" s="71" t="s">
        <v>245</v>
      </c>
      <c r="P150" s="71">
        <v>5</v>
      </c>
      <c r="Q150" s="60">
        <v>0</v>
      </c>
      <c r="R150" s="60">
        <v>9</v>
      </c>
      <c r="S150" s="60" t="s">
        <v>242</v>
      </c>
      <c r="T150" s="184" t="s">
        <v>105</v>
      </c>
      <c r="U150" s="185" t="s">
        <v>207</v>
      </c>
      <c r="V150" s="196">
        <v>0</v>
      </c>
      <c r="W150" s="196">
        <v>0</v>
      </c>
      <c r="X150" s="186">
        <v>176</v>
      </c>
      <c r="Y150" s="199">
        <v>836.01599999999996</v>
      </c>
      <c r="Z150" s="190">
        <v>0</v>
      </c>
      <c r="AA150" s="190">
        <v>0</v>
      </c>
      <c r="AB150" s="190" t="s">
        <v>5</v>
      </c>
      <c r="AC150" s="13"/>
    </row>
    <row r="151" spans="1:29" s="8" customFormat="1" ht="34.5" customHeight="1">
      <c r="A151" s="11"/>
      <c r="B151" s="12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7"/>
      <c r="N151" s="50"/>
      <c r="O151" s="50"/>
      <c r="P151" s="50"/>
      <c r="Q151" s="51"/>
      <c r="R151" s="51"/>
      <c r="S151" s="51"/>
      <c r="T151" s="164" t="s">
        <v>53</v>
      </c>
      <c r="U151" s="87" t="s">
        <v>191</v>
      </c>
      <c r="V151" s="94" t="s">
        <v>5</v>
      </c>
      <c r="W151" s="94" t="s">
        <v>5</v>
      </c>
      <c r="X151" s="97">
        <v>100</v>
      </c>
      <c r="Y151" s="97">
        <v>0</v>
      </c>
      <c r="Z151" s="97">
        <v>0</v>
      </c>
      <c r="AA151" s="97">
        <v>0</v>
      </c>
      <c r="AB151" s="97">
        <v>100</v>
      </c>
      <c r="AC151" s="13"/>
    </row>
    <row r="152" spans="1:29" s="8" customFormat="1" ht="89.25" customHeight="1">
      <c r="A152" s="11"/>
      <c r="B152" s="12"/>
      <c r="C152" s="50">
        <v>6</v>
      </c>
      <c r="D152" s="50">
        <v>5</v>
      </c>
      <c r="E152" s="50">
        <v>6</v>
      </c>
      <c r="F152" s="50">
        <v>0</v>
      </c>
      <c r="G152" s="50">
        <v>8</v>
      </c>
      <c r="H152" s="50">
        <v>0</v>
      </c>
      <c r="I152" s="50">
        <v>1</v>
      </c>
      <c r="J152" s="71">
        <v>0</v>
      </c>
      <c r="K152" s="71">
        <v>2</v>
      </c>
      <c r="L152" s="71">
        <v>2</v>
      </c>
      <c r="M152" s="71">
        <v>0</v>
      </c>
      <c r="N152" s="71">
        <v>2</v>
      </c>
      <c r="O152" s="71" t="s">
        <v>245</v>
      </c>
      <c r="P152" s="71">
        <v>5</v>
      </c>
      <c r="Q152" s="60">
        <v>0</v>
      </c>
      <c r="R152" s="60">
        <v>9</v>
      </c>
      <c r="S152" s="60" t="s">
        <v>331</v>
      </c>
      <c r="T152" s="184" t="s">
        <v>64</v>
      </c>
      <c r="U152" s="185" t="s">
        <v>207</v>
      </c>
      <c r="V152" s="196">
        <v>0</v>
      </c>
      <c r="W152" s="196">
        <v>0</v>
      </c>
      <c r="X152" s="186">
        <v>148</v>
      </c>
      <c r="Y152" s="187">
        <v>0</v>
      </c>
      <c r="Z152" s="190">
        <v>0</v>
      </c>
      <c r="AA152" s="190">
        <v>0</v>
      </c>
      <c r="AB152" s="190" t="s">
        <v>5</v>
      </c>
      <c r="AC152" s="13"/>
    </row>
    <row r="153" spans="1:29" s="8" customFormat="1" ht="33" customHeight="1">
      <c r="A153" s="11"/>
      <c r="B153" s="12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7"/>
      <c r="N153" s="50"/>
      <c r="O153" s="50"/>
      <c r="P153" s="50"/>
      <c r="Q153" s="51"/>
      <c r="R153" s="51"/>
      <c r="S153" s="51"/>
      <c r="T153" s="164" t="s">
        <v>53</v>
      </c>
      <c r="U153" s="87" t="s">
        <v>191</v>
      </c>
      <c r="V153" s="94" t="s">
        <v>5</v>
      </c>
      <c r="W153" s="94" t="s">
        <v>5</v>
      </c>
      <c r="X153" s="97">
        <v>100</v>
      </c>
      <c r="Y153" s="97">
        <v>0</v>
      </c>
      <c r="Z153" s="97">
        <v>0</v>
      </c>
      <c r="AA153" s="97">
        <v>0</v>
      </c>
      <c r="AB153" s="97">
        <v>100</v>
      </c>
      <c r="AC153" s="13"/>
    </row>
    <row r="154" spans="1:29" s="8" customFormat="1" ht="46.5" customHeight="1">
      <c r="A154" s="11"/>
      <c r="B154" s="12"/>
      <c r="C154" s="50">
        <v>6</v>
      </c>
      <c r="D154" s="57">
        <v>5</v>
      </c>
      <c r="E154" s="57">
        <v>6</v>
      </c>
      <c r="F154" s="72">
        <v>0</v>
      </c>
      <c r="G154" s="72">
        <v>8</v>
      </c>
      <c r="H154" s="72">
        <v>0</v>
      </c>
      <c r="I154" s="72">
        <v>1</v>
      </c>
      <c r="J154" s="57">
        <v>0</v>
      </c>
      <c r="K154" s="57">
        <v>2</v>
      </c>
      <c r="L154" s="57">
        <v>2</v>
      </c>
      <c r="M154" s="50">
        <v>0</v>
      </c>
      <c r="N154" s="50">
        <v>2</v>
      </c>
      <c r="O154" s="178">
        <v>2</v>
      </c>
      <c r="P154" s="178">
        <v>2</v>
      </c>
      <c r="Q154" s="60">
        <v>3</v>
      </c>
      <c r="R154" s="60">
        <v>7</v>
      </c>
      <c r="S154" s="51" t="s">
        <v>242</v>
      </c>
      <c r="T154" s="184" t="s">
        <v>126</v>
      </c>
      <c r="U154" s="185" t="s">
        <v>207</v>
      </c>
      <c r="V154" s="196">
        <v>0</v>
      </c>
      <c r="W154" s="196">
        <v>0</v>
      </c>
      <c r="X154" s="190">
        <v>0</v>
      </c>
      <c r="Y154" s="191">
        <v>250</v>
      </c>
      <c r="Z154" s="190">
        <v>0</v>
      </c>
      <c r="AA154" s="190">
        <v>0</v>
      </c>
      <c r="AB154" s="190" t="s">
        <v>5</v>
      </c>
      <c r="AC154" s="13">
        <v>2015</v>
      </c>
    </row>
    <row r="155" spans="1:29" s="8" customFormat="1" ht="45" customHeight="1">
      <c r="A155" s="11"/>
      <c r="B155" s="12"/>
      <c r="C155" s="50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0"/>
      <c r="O155" s="50"/>
      <c r="P155" s="50"/>
      <c r="Q155" s="51"/>
      <c r="R155" s="51"/>
      <c r="S155" s="51"/>
      <c r="T155" s="66" t="s">
        <v>56</v>
      </c>
      <c r="U155" s="10" t="s">
        <v>191</v>
      </c>
      <c r="V155" s="97" t="s">
        <v>5</v>
      </c>
      <c r="W155" s="97" t="s">
        <v>5</v>
      </c>
      <c r="X155" s="97" t="s">
        <v>5</v>
      </c>
      <c r="Y155" s="97">
        <v>100</v>
      </c>
      <c r="Z155" s="97">
        <v>0</v>
      </c>
      <c r="AA155" s="97">
        <v>0</v>
      </c>
      <c r="AB155" s="96">
        <v>100</v>
      </c>
      <c r="AC155" s="13">
        <v>2015</v>
      </c>
    </row>
    <row r="156" spans="1:29" s="8" customFormat="1" ht="46.5" customHeight="1">
      <c r="A156" s="11"/>
      <c r="B156" s="12"/>
      <c r="C156" s="50">
        <v>6</v>
      </c>
      <c r="D156" s="57">
        <v>5</v>
      </c>
      <c r="E156" s="57">
        <v>6</v>
      </c>
      <c r="F156" s="72">
        <v>0</v>
      </c>
      <c r="G156" s="72">
        <v>8</v>
      </c>
      <c r="H156" s="72">
        <v>0</v>
      </c>
      <c r="I156" s="72">
        <v>1</v>
      </c>
      <c r="J156" s="57">
        <v>0</v>
      </c>
      <c r="K156" s="57">
        <v>2</v>
      </c>
      <c r="L156" s="57">
        <v>2</v>
      </c>
      <c r="M156" s="50">
        <v>0</v>
      </c>
      <c r="N156" s="50">
        <v>2</v>
      </c>
      <c r="O156" s="178">
        <v>2</v>
      </c>
      <c r="P156" s="178">
        <v>3</v>
      </c>
      <c r="Q156" s="60">
        <v>3</v>
      </c>
      <c r="R156" s="60">
        <v>7</v>
      </c>
      <c r="S156" s="51" t="s">
        <v>241</v>
      </c>
      <c r="T156" s="184" t="s">
        <v>127</v>
      </c>
      <c r="U156" s="185" t="s">
        <v>207</v>
      </c>
      <c r="V156" s="196">
        <v>0</v>
      </c>
      <c r="W156" s="196">
        <v>0</v>
      </c>
      <c r="X156" s="190">
        <v>0</v>
      </c>
      <c r="Y156" s="191">
        <v>200</v>
      </c>
      <c r="Z156" s="190">
        <v>0</v>
      </c>
      <c r="AA156" s="190">
        <v>0</v>
      </c>
      <c r="AB156" s="190" t="s">
        <v>5</v>
      </c>
      <c r="AC156" s="13">
        <v>2015</v>
      </c>
    </row>
    <row r="157" spans="1:29" s="8" customFormat="1" ht="45" customHeight="1">
      <c r="A157" s="11"/>
      <c r="B157" s="12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7"/>
      <c r="N157" s="50"/>
      <c r="O157" s="50"/>
      <c r="P157" s="50"/>
      <c r="Q157" s="51"/>
      <c r="R157" s="51"/>
      <c r="S157" s="51"/>
      <c r="T157" s="66" t="s">
        <v>56</v>
      </c>
      <c r="U157" s="10" t="s">
        <v>191</v>
      </c>
      <c r="V157" s="97" t="s">
        <v>5</v>
      </c>
      <c r="W157" s="97" t="s">
        <v>5</v>
      </c>
      <c r="X157" s="97" t="s">
        <v>5</v>
      </c>
      <c r="Y157" s="97">
        <v>100</v>
      </c>
      <c r="Z157" s="97">
        <v>0</v>
      </c>
      <c r="AA157" s="97">
        <v>0</v>
      </c>
      <c r="AB157" s="96">
        <v>100</v>
      </c>
      <c r="AC157" s="13">
        <v>2015</v>
      </c>
    </row>
    <row r="158" spans="1:29" s="8" customFormat="1" ht="50.25" customHeight="1">
      <c r="A158" s="69"/>
      <c r="B158" s="70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4"/>
      <c r="R158" s="74"/>
      <c r="S158" s="74"/>
      <c r="T158" s="53" t="s">
        <v>231</v>
      </c>
      <c r="U158" s="54" t="s">
        <v>207</v>
      </c>
      <c r="V158" s="89">
        <f t="shared" ref="V158:AA158" si="10">SUM(V159,V180)</f>
        <v>12530.43</v>
      </c>
      <c r="W158" s="89">
        <f t="shared" si="10"/>
        <v>12426.4372</v>
      </c>
      <c r="X158" s="212">
        <f t="shared" si="10"/>
        <v>15989.6</v>
      </c>
      <c r="Y158" s="206">
        <f t="shared" si="10"/>
        <v>12271.5</v>
      </c>
      <c r="Z158" s="89">
        <f t="shared" si="10"/>
        <v>11835</v>
      </c>
      <c r="AA158" s="89">
        <f t="shared" si="10"/>
        <v>11836</v>
      </c>
      <c r="AB158" s="226" t="s">
        <v>99</v>
      </c>
      <c r="AC158" s="81">
        <v>2019</v>
      </c>
    </row>
    <row r="159" spans="1:29" s="8" customFormat="1" ht="60" customHeight="1">
      <c r="A159" s="69"/>
      <c r="B159" s="70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60"/>
      <c r="R159" s="60"/>
      <c r="S159" s="60"/>
      <c r="T159" s="157" t="s">
        <v>306</v>
      </c>
      <c r="U159" s="172" t="s">
        <v>207</v>
      </c>
      <c r="V159" s="173">
        <f t="shared" ref="V159:AA159" si="11">SUM(V163,V166,V171,V168,V173,V176)</f>
        <v>11566.03</v>
      </c>
      <c r="W159" s="173">
        <f>SUM(W163,W166,W171,W168,W173,W176)</f>
        <v>11701.307200000001</v>
      </c>
      <c r="X159" s="173">
        <f>SUM(X163,X166,X171,X168,X173,X176,X178)</f>
        <v>12133</v>
      </c>
      <c r="Y159" s="173">
        <f>SUM(Y163,Y166,Y171,Y168,Y173,Y176,Y178)</f>
        <v>11921.5</v>
      </c>
      <c r="Z159" s="173">
        <f t="shared" si="11"/>
        <v>11485</v>
      </c>
      <c r="AA159" s="173">
        <f t="shared" si="11"/>
        <v>11486</v>
      </c>
      <c r="AB159" s="228" t="s">
        <v>99</v>
      </c>
      <c r="AC159" s="13">
        <v>2019</v>
      </c>
    </row>
    <row r="160" spans="1:29" s="8" customFormat="1" ht="61.5" customHeight="1">
      <c r="A160" s="11"/>
      <c r="B160" s="12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1"/>
      <c r="R160" s="51"/>
      <c r="S160" s="51"/>
      <c r="T160" s="9" t="s">
        <v>307</v>
      </c>
      <c r="U160" s="10" t="s">
        <v>191</v>
      </c>
      <c r="V160" s="96">
        <f t="shared" ref="V160:AA160" si="12">V159/V31*100</f>
        <v>16.162650679015425</v>
      </c>
      <c r="W160" s="96">
        <f t="shared" si="12"/>
        <v>16.303037616580937</v>
      </c>
      <c r="X160" s="96">
        <f t="shared" si="12"/>
        <v>11.328336901546267</v>
      </c>
      <c r="Y160" s="96">
        <f t="shared" si="12"/>
        <v>14.93908415037043</v>
      </c>
      <c r="Z160" s="96">
        <f t="shared" si="12"/>
        <v>15.988695845862569</v>
      </c>
      <c r="AA160" s="96">
        <f t="shared" si="12"/>
        <v>16.002117640502661</v>
      </c>
      <c r="AB160" s="93">
        <f>W160</f>
        <v>16.303037616580937</v>
      </c>
      <c r="AC160" s="124">
        <v>2017</v>
      </c>
    </row>
    <row r="161" spans="1:29" s="8" customFormat="1" ht="47.25" customHeight="1">
      <c r="A161" s="11"/>
      <c r="B161" s="12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1"/>
      <c r="R161" s="51"/>
      <c r="S161" s="51"/>
      <c r="T161" s="9" t="s">
        <v>308</v>
      </c>
      <c r="U161" s="10" t="s">
        <v>191</v>
      </c>
      <c r="V161" s="96">
        <v>2</v>
      </c>
      <c r="W161" s="96">
        <v>2</v>
      </c>
      <c r="X161" s="97">
        <v>4</v>
      </c>
      <c r="Y161" s="93">
        <v>5</v>
      </c>
      <c r="Z161" s="93">
        <v>6</v>
      </c>
      <c r="AA161" s="93">
        <v>6</v>
      </c>
      <c r="AB161" s="93">
        <v>6</v>
      </c>
      <c r="AC161" s="124">
        <v>2018</v>
      </c>
    </row>
    <row r="162" spans="1:29" s="8" customFormat="1" ht="32.25" customHeight="1">
      <c r="A162" s="11"/>
      <c r="B162" s="12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1"/>
      <c r="R162" s="51"/>
      <c r="S162" s="51"/>
      <c r="T162" s="9" t="s">
        <v>309</v>
      </c>
      <c r="U162" s="10" t="s">
        <v>189</v>
      </c>
      <c r="V162" s="61">
        <v>1</v>
      </c>
      <c r="W162" s="61">
        <v>1</v>
      </c>
      <c r="X162" s="131">
        <v>1</v>
      </c>
      <c r="Y162" s="131">
        <v>1</v>
      </c>
      <c r="Z162" s="131">
        <v>1</v>
      </c>
      <c r="AA162" s="131">
        <v>1</v>
      </c>
      <c r="AB162" s="131">
        <v>1</v>
      </c>
      <c r="AC162" s="13">
        <v>2019</v>
      </c>
    </row>
    <row r="163" spans="1:29" s="8" customFormat="1" ht="66" customHeight="1">
      <c r="A163" s="11"/>
      <c r="B163" s="12"/>
      <c r="C163" s="50">
        <v>6</v>
      </c>
      <c r="D163" s="50">
        <v>5</v>
      </c>
      <c r="E163" s="50">
        <v>6</v>
      </c>
      <c r="F163" s="50">
        <v>0</v>
      </c>
      <c r="G163" s="50">
        <v>8</v>
      </c>
      <c r="H163" s="50">
        <v>0</v>
      </c>
      <c r="I163" s="50">
        <v>1</v>
      </c>
      <c r="J163" s="50">
        <v>0</v>
      </c>
      <c r="K163" s="50">
        <v>2</v>
      </c>
      <c r="L163" s="50">
        <v>3</v>
      </c>
      <c r="M163" s="50">
        <v>0</v>
      </c>
      <c r="N163" s="50">
        <v>1</v>
      </c>
      <c r="O163" s="50">
        <v>2</v>
      </c>
      <c r="P163" s="50">
        <v>3</v>
      </c>
      <c r="Q163" s="51">
        <v>0</v>
      </c>
      <c r="R163" s="51">
        <v>1</v>
      </c>
      <c r="S163" s="51" t="s">
        <v>241</v>
      </c>
      <c r="T163" s="184" t="s">
        <v>106</v>
      </c>
      <c r="U163" s="185" t="s">
        <v>207</v>
      </c>
      <c r="V163" s="186">
        <v>5582.1</v>
      </c>
      <c r="W163" s="186">
        <v>7217.1872000000003</v>
      </c>
      <c r="X163" s="186">
        <v>9598</v>
      </c>
      <c r="Y163" s="187">
        <v>9114.6</v>
      </c>
      <c r="Z163" s="187">
        <f>SUM(Y163)</f>
        <v>9114.6</v>
      </c>
      <c r="AA163" s="187">
        <f>SUM(Z163)</f>
        <v>9114.6</v>
      </c>
      <c r="AB163" s="186" t="s">
        <v>5</v>
      </c>
      <c r="AC163" s="13">
        <v>2019</v>
      </c>
    </row>
    <row r="164" spans="1:29" s="8" customFormat="1" ht="77.25" customHeight="1">
      <c r="A164" s="11"/>
      <c r="B164" s="12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1"/>
      <c r="R164" s="51"/>
      <c r="S164" s="51"/>
      <c r="T164" s="66" t="s">
        <v>157</v>
      </c>
      <c r="U164" s="10" t="s">
        <v>191</v>
      </c>
      <c r="V164" s="94">
        <f>V163/V158*100</f>
        <v>44.548351493125139</v>
      </c>
      <c r="W164" s="93">
        <f>W163/W158*100</f>
        <v>58.079295648796261</v>
      </c>
      <c r="X164" s="94" t="s">
        <v>5</v>
      </c>
      <c r="Y164" s="93" t="s">
        <v>5</v>
      </c>
      <c r="Z164" s="93" t="s">
        <v>5</v>
      </c>
      <c r="AA164" s="93" t="s">
        <v>5</v>
      </c>
      <c r="AB164" s="213">
        <v>58.1</v>
      </c>
      <c r="AC164" s="124">
        <v>2017</v>
      </c>
    </row>
    <row r="165" spans="1:29" s="8" customFormat="1" ht="46.9" customHeight="1">
      <c r="A165" s="11"/>
      <c r="B165" s="12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1"/>
      <c r="R165" s="51"/>
      <c r="S165" s="51"/>
      <c r="T165" s="66" t="s">
        <v>160</v>
      </c>
      <c r="U165" s="87" t="s">
        <v>191</v>
      </c>
      <c r="V165" s="94" t="s">
        <v>5</v>
      </c>
      <c r="W165" s="94" t="s">
        <v>5</v>
      </c>
      <c r="X165" s="94">
        <v>10</v>
      </c>
      <c r="Y165" s="94">
        <v>0</v>
      </c>
      <c r="Z165" s="94">
        <v>0</v>
      </c>
      <c r="AA165" s="94">
        <v>0</v>
      </c>
      <c r="AB165" s="94">
        <v>10</v>
      </c>
      <c r="AC165" s="124"/>
    </row>
    <row r="166" spans="1:29" s="8" customFormat="1" ht="61.5" customHeight="1">
      <c r="A166" s="11"/>
      <c r="B166" s="12"/>
      <c r="C166" s="50">
        <v>6</v>
      </c>
      <c r="D166" s="50">
        <v>5</v>
      </c>
      <c r="E166" s="50">
        <v>6</v>
      </c>
      <c r="F166" s="50">
        <v>0</v>
      </c>
      <c r="G166" s="50">
        <v>8</v>
      </c>
      <c r="H166" s="50">
        <v>0</v>
      </c>
      <c r="I166" s="50">
        <v>1</v>
      </c>
      <c r="J166" s="50">
        <v>0</v>
      </c>
      <c r="K166" s="50">
        <v>2</v>
      </c>
      <c r="L166" s="50">
        <v>3</v>
      </c>
      <c r="M166" s="50">
        <v>2</v>
      </c>
      <c r="N166" s="50">
        <v>3</v>
      </c>
      <c r="O166" s="50">
        <v>0</v>
      </c>
      <c r="P166" s="50">
        <v>2</v>
      </c>
      <c r="Q166" s="51"/>
      <c r="R166" s="51"/>
      <c r="S166" s="51"/>
      <c r="T166" s="192" t="s">
        <v>310</v>
      </c>
      <c r="U166" s="185" t="s">
        <v>207</v>
      </c>
      <c r="V166" s="186">
        <v>1988.7</v>
      </c>
      <c r="W166" s="186">
        <v>1812.52</v>
      </c>
      <c r="X166" s="186" t="s">
        <v>5</v>
      </c>
      <c r="Y166" s="186" t="s">
        <v>5</v>
      </c>
      <c r="Z166" s="186" t="s">
        <v>5</v>
      </c>
      <c r="AA166" s="186" t="s">
        <v>5</v>
      </c>
      <c r="AB166" s="186" t="s">
        <v>5</v>
      </c>
      <c r="AC166" s="13">
        <v>2019</v>
      </c>
    </row>
    <row r="167" spans="1:29" s="8" customFormat="1" ht="63" customHeight="1">
      <c r="A167" s="11"/>
      <c r="B167" s="12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1"/>
      <c r="R167" s="51"/>
      <c r="S167" s="51"/>
      <c r="T167" s="44" t="s">
        <v>76</v>
      </c>
      <c r="U167" s="10" t="s">
        <v>191</v>
      </c>
      <c r="V167" s="94">
        <f>V166/V158*100</f>
        <v>15.870963725905654</v>
      </c>
      <c r="W167" s="93">
        <f>W166/W158*100</f>
        <v>14.585998953907723</v>
      </c>
      <c r="X167" s="94" t="s">
        <v>5</v>
      </c>
      <c r="Y167" s="93" t="s">
        <v>5</v>
      </c>
      <c r="Z167" s="93" t="s">
        <v>5</v>
      </c>
      <c r="AA167" s="93" t="s">
        <v>5</v>
      </c>
      <c r="AB167" s="93">
        <v>16.899999999999999</v>
      </c>
      <c r="AC167" s="124">
        <v>2017</v>
      </c>
    </row>
    <row r="168" spans="1:29" s="8" customFormat="1" ht="51" customHeight="1">
      <c r="A168" s="11"/>
      <c r="B168" s="12"/>
      <c r="C168" s="50">
        <v>6</v>
      </c>
      <c r="D168" s="50">
        <v>5</v>
      </c>
      <c r="E168" s="50">
        <v>6</v>
      </c>
      <c r="F168" s="50">
        <v>0</v>
      </c>
      <c r="G168" s="50">
        <v>8</v>
      </c>
      <c r="H168" s="50">
        <v>0</v>
      </c>
      <c r="I168" s="50">
        <v>1</v>
      </c>
      <c r="J168" s="50">
        <v>0</v>
      </c>
      <c r="K168" s="50">
        <v>2</v>
      </c>
      <c r="L168" s="50">
        <v>3</v>
      </c>
      <c r="M168" s="50">
        <v>0</v>
      </c>
      <c r="N168" s="50">
        <v>1</v>
      </c>
      <c r="O168" s="50">
        <v>2</v>
      </c>
      <c r="P168" s="50">
        <v>3</v>
      </c>
      <c r="Q168" s="51">
        <v>0</v>
      </c>
      <c r="R168" s="51">
        <v>5</v>
      </c>
      <c r="S168" s="51" t="s">
        <v>241</v>
      </c>
      <c r="T168" s="184" t="s">
        <v>107</v>
      </c>
      <c r="U168" s="185" t="s">
        <v>207</v>
      </c>
      <c r="V168" s="186">
        <v>3647.4</v>
      </c>
      <c r="W168" s="186">
        <v>2537</v>
      </c>
      <c r="X168" s="186">
        <v>2250</v>
      </c>
      <c r="Y168" s="187">
        <v>2294.4</v>
      </c>
      <c r="Z168" s="187">
        <v>2183.4</v>
      </c>
      <c r="AA168" s="187">
        <f>SUM(Z168)</f>
        <v>2183.4</v>
      </c>
      <c r="AB168" s="186" t="s">
        <v>5</v>
      </c>
      <c r="AC168" s="13">
        <v>2019</v>
      </c>
    </row>
    <row r="169" spans="1:29" s="8" customFormat="1" ht="63" customHeight="1">
      <c r="A169" s="11"/>
      <c r="B169" s="12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1"/>
      <c r="R169" s="51"/>
      <c r="S169" s="51"/>
      <c r="T169" s="66" t="s">
        <v>77</v>
      </c>
      <c r="U169" s="10" t="s">
        <v>191</v>
      </c>
      <c r="V169" s="94">
        <f>V168/V158*100</f>
        <v>29.108338660365206</v>
      </c>
      <c r="W169" s="94">
        <f>W168/W158*100</f>
        <v>20.41614952997147</v>
      </c>
      <c r="X169" s="94" t="s">
        <v>5</v>
      </c>
      <c r="Y169" s="93" t="s">
        <v>5</v>
      </c>
      <c r="Z169" s="93" t="s">
        <v>5</v>
      </c>
      <c r="AA169" s="93" t="s">
        <v>5</v>
      </c>
      <c r="AB169" s="93">
        <v>29.1</v>
      </c>
      <c r="AC169" s="124">
        <v>2014</v>
      </c>
    </row>
    <row r="170" spans="1:29" s="8" customFormat="1" ht="52.15" customHeight="1">
      <c r="A170" s="11"/>
      <c r="B170" s="12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1"/>
      <c r="R170" s="51"/>
      <c r="S170" s="51"/>
      <c r="T170" s="66" t="s">
        <v>319</v>
      </c>
      <c r="U170" s="87" t="s">
        <v>191</v>
      </c>
      <c r="V170" s="94" t="s">
        <v>5</v>
      </c>
      <c r="W170" s="94" t="s">
        <v>5</v>
      </c>
      <c r="X170" s="97">
        <v>100</v>
      </c>
      <c r="Y170" s="97">
        <v>100</v>
      </c>
      <c r="Z170" s="97">
        <v>100</v>
      </c>
      <c r="AA170" s="97">
        <v>100</v>
      </c>
      <c r="AB170" s="97">
        <v>100</v>
      </c>
      <c r="AC170" s="124"/>
    </row>
    <row r="171" spans="1:29" s="8" customFormat="1" ht="48" customHeight="1">
      <c r="A171" s="11"/>
      <c r="B171" s="12"/>
      <c r="C171" s="50">
        <v>6</v>
      </c>
      <c r="D171" s="50">
        <v>5</v>
      </c>
      <c r="E171" s="50">
        <v>6</v>
      </c>
      <c r="F171" s="50">
        <v>0</v>
      </c>
      <c r="G171" s="50">
        <v>8</v>
      </c>
      <c r="H171" s="50">
        <v>0</v>
      </c>
      <c r="I171" s="50">
        <v>1</v>
      </c>
      <c r="J171" s="50">
        <v>0</v>
      </c>
      <c r="K171" s="50">
        <v>2</v>
      </c>
      <c r="L171" s="50">
        <v>3</v>
      </c>
      <c r="M171" s="50">
        <v>0</v>
      </c>
      <c r="N171" s="50">
        <v>1</v>
      </c>
      <c r="O171" s="50">
        <v>2</v>
      </c>
      <c r="P171" s="50">
        <v>3</v>
      </c>
      <c r="Q171" s="51">
        <v>6</v>
      </c>
      <c r="R171" s="51">
        <v>0</v>
      </c>
      <c r="S171" s="51" t="s">
        <v>241</v>
      </c>
      <c r="T171" s="184" t="s">
        <v>130</v>
      </c>
      <c r="U171" s="185" t="s">
        <v>207</v>
      </c>
      <c r="V171" s="190">
        <v>70</v>
      </c>
      <c r="W171" s="190">
        <v>84.6</v>
      </c>
      <c r="X171" s="190">
        <v>85</v>
      </c>
      <c r="Y171" s="191">
        <v>87</v>
      </c>
      <c r="Z171" s="187">
        <v>87</v>
      </c>
      <c r="AA171" s="187">
        <v>88</v>
      </c>
      <c r="AB171" s="186" t="s">
        <v>5</v>
      </c>
      <c r="AC171" s="13">
        <v>2019</v>
      </c>
    </row>
    <row r="172" spans="1:29" s="8" customFormat="1" ht="62.25" customHeight="1">
      <c r="A172" s="11"/>
      <c r="B172" s="12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7"/>
      <c r="O172" s="57"/>
      <c r="P172" s="57"/>
      <c r="Q172" s="58"/>
      <c r="R172" s="58"/>
      <c r="S172" s="58"/>
      <c r="T172" s="66" t="s">
        <v>84</v>
      </c>
      <c r="U172" s="10" t="s">
        <v>191</v>
      </c>
      <c r="V172" s="111">
        <f t="shared" ref="V172:AA172" si="13">V171/V158*100</f>
        <v>0.55864004667038558</v>
      </c>
      <c r="W172" s="88">
        <f t="shared" si="13"/>
        <v>0.68080656296239117</v>
      </c>
      <c r="X172" s="111">
        <f t="shared" si="13"/>
        <v>0.53159553709911433</v>
      </c>
      <c r="Y172" s="93">
        <v>0</v>
      </c>
      <c r="Z172" s="93">
        <f t="shared" si="13"/>
        <v>0.73510773130544993</v>
      </c>
      <c r="AA172" s="93">
        <f t="shared" si="13"/>
        <v>0.74349442379182151</v>
      </c>
      <c r="AB172" s="93">
        <v>0.7</v>
      </c>
      <c r="AC172" s="124">
        <v>2015</v>
      </c>
    </row>
    <row r="173" spans="1:29" s="8" customFormat="1" ht="31.5" customHeight="1">
      <c r="A173" s="11"/>
      <c r="B173" s="12"/>
      <c r="C173" s="50">
        <v>6</v>
      </c>
      <c r="D173" s="50">
        <v>5</v>
      </c>
      <c r="E173" s="50">
        <v>6</v>
      </c>
      <c r="F173" s="50">
        <v>0</v>
      </c>
      <c r="G173" s="50">
        <v>8</v>
      </c>
      <c r="H173" s="50">
        <v>0</v>
      </c>
      <c r="I173" s="50">
        <v>1</v>
      </c>
      <c r="J173" s="50">
        <v>0</v>
      </c>
      <c r="K173" s="50">
        <v>2</v>
      </c>
      <c r="L173" s="50">
        <v>3</v>
      </c>
      <c r="M173" s="50">
        <v>0</v>
      </c>
      <c r="N173" s="50">
        <v>1</v>
      </c>
      <c r="O173" s="50">
        <v>2</v>
      </c>
      <c r="P173" s="50">
        <v>3</v>
      </c>
      <c r="Q173" s="51">
        <v>1</v>
      </c>
      <c r="R173" s="51">
        <v>2</v>
      </c>
      <c r="S173" s="51" t="s">
        <v>241</v>
      </c>
      <c r="T173" s="184" t="s">
        <v>108</v>
      </c>
      <c r="U173" s="185" t="s">
        <v>207</v>
      </c>
      <c r="V173" s="190">
        <v>27</v>
      </c>
      <c r="W173" s="190">
        <v>50</v>
      </c>
      <c r="X173" s="190">
        <v>100</v>
      </c>
      <c r="Y173" s="191">
        <v>295.5</v>
      </c>
      <c r="Z173" s="187">
        <v>100</v>
      </c>
      <c r="AA173" s="187">
        <f>SUM(Z173)</f>
        <v>100</v>
      </c>
      <c r="AB173" s="186" t="s">
        <v>5</v>
      </c>
      <c r="AC173" s="13">
        <v>2019</v>
      </c>
    </row>
    <row r="174" spans="1:29" s="8" customFormat="1" ht="47.25" customHeight="1">
      <c r="A174" s="11"/>
      <c r="B174" s="12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1"/>
      <c r="R174" s="51"/>
      <c r="S174" s="51"/>
      <c r="T174" s="66" t="s">
        <v>50</v>
      </c>
      <c r="U174" s="10" t="s">
        <v>191</v>
      </c>
      <c r="V174" s="97">
        <f>V173/V158*100</f>
        <v>0.21547544657286302</v>
      </c>
      <c r="W174" s="88">
        <f>W173/W158*100</f>
        <v>0.40236794501323353</v>
      </c>
      <c r="X174" s="94" t="s">
        <v>5</v>
      </c>
      <c r="Y174" s="94" t="s">
        <v>5</v>
      </c>
      <c r="Z174" s="94" t="s">
        <v>5</v>
      </c>
      <c r="AA174" s="94" t="s">
        <v>5</v>
      </c>
      <c r="AB174" s="94">
        <v>0.4</v>
      </c>
      <c r="AC174" s="124">
        <v>2016</v>
      </c>
    </row>
    <row r="175" spans="1:29" s="8" customFormat="1" ht="36" customHeight="1">
      <c r="A175" s="11"/>
      <c r="B175" s="12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1"/>
      <c r="R175" s="51"/>
      <c r="S175" s="51"/>
      <c r="T175" s="164" t="s">
        <v>109</v>
      </c>
      <c r="U175" s="87" t="s">
        <v>191</v>
      </c>
      <c r="V175" s="94" t="s">
        <v>5</v>
      </c>
      <c r="W175" s="94" t="s">
        <v>5</v>
      </c>
      <c r="X175" s="97">
        <v>60</v>
      </c>
      <c r="Y175" s="97">
        <v>65</v>
      </c>
      <c r="Z175" s="97">
        <v>70</v>
      </c>
      <c r="AA175" s="97">
        <v>80</v>
      </c>
      <c r="AB175" s="97">
        <v>80</v>
      </c>
      <c r="AC175" s="124"/>
    </row>
    <row r="176" spans="1:29" s="8" customFormat="1" ht="35.25" customHeight="1">
      <c r="A176" s="11"/>
      <c r="B176" s="12"/>
      <c r="C176" s="50">
        <v>6</v>
      </c>
      <c r="D176" s="50">
        <v>5</v>
      </c>
      <c r="E176" s="50">
        <v>6</v>
      </c>
      <c r="F176" s="50">
        <v>0</v>
      </c>
      <c r="G176" s="50">
        <v>8</v>
      </c>
      <c r="H176" s="50">
        <v>0</v>
      </c>
      <c r="I176" s="50">
        <v>1</v>
      </c>
      <c r="J176" s="50">
        <v>0</v>
      </c>
      <c r="K176" s="50">
        <v>2</v>
      </c>
      <c r="L176" s="50">
        <v>3</v>
      </c>
      <c r="M176" s="50">
        <v>2</v>
      </c>
      <c r="N176" s="50">
        <v>3</v>
      </c>
      <c r="O176" s="50">
        <v>0</v>
      </c>
      <c r="P176" s="50">
        <v>9</v>
      </c>
      <c r="Q176" s="60"/>
      <c r="R176" s="60"/>
      <c r="S176" s="60"/>
      <c r="T176" s="192" t="s">
        <v>13</v>
      </c>
      <c r="U176" s="185" t="s">
        <v>207</v>
      </c>
      <c r="V176" s="200">
        <v>250.83</v>
      </c>
      <c r="W176" s="193">
        <v>0</v>
      </c>
      <c r="X176" s="193">
        <v>0</v>
      </c>
      <c r="Y176" s="193">
        <v>0</v>
      </c>
      <c r="Z176" s="193">
        <v>0</v>
      </c>
      <c r="AA176" s="193">
        <v>0</v>
      </c>
      <c r="AB176" s="190" t="s">
        <v>5</v>
      </c>
      <c r="AC176" s="13">
        <v>2014</v>
      </c>
    </row>
    <row r="177" spans="1:29" s="8" customFormat="1" ht="62.25" customHeight="1">
      <c r="A177" s="11"/>
      <c r="B177" s="12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1"/>
      <c r="R177" s="51"/>
      <c r="S177" s="51"/>
      <c r="T177" s="9" t="s">
        <v>110</v>
      </c>
      <c r="U177" s="10" t="s">
        <v>191</v>
      </c>
      <c r="V177" s="88">
        <f t="shared" ref="V177:AA177" si="14">V176/V158*100</f>
        <v>2.0017668986618977</v>
      </c>
      <c r="W177" s="88">
        <f t="shared" si="14"/>
        <v>0</v>
      </c>
      <c r="X177" s="111">
        <f>X176/X158*100</f>
        <v>0</v>
      </c>
      <c r="Y177" s="88">
        <v>0</v>
      </c>
      <c r="Z177" s="88">
        <f t="shared" si="14"/>
        <v>0</v>
      </c>
      <c r="AA177" s="88">
        <f t="shared" si="14"/>
        <v>0</v>
      </c>
      <c r="AB177" s="97">
        <f t="shared" ref="AB177:AB183" si="15">SUM(V177:AA177)</f>
        <v>2.0017668986618977</v>
      </c>
      <c r="AC177" s="13">
        <v>2014</v>
      </c>
    </row>
    <row r="178" spans="1:29" s="8" customFormat="1" ht="36" customHeight="1">
      <c r="A178" s="11"/>
      <c r="B178" s="12"/>
      <c r="C178" s="50">
        <v>6</v>
      </c>
      <c r="D178" s="50">
        <v>5</v>
      </c>
      <c r="E178" s="50">
        <v>6</v>
      </c>
      <c r="F178" s="50">
        <v>0</v>
      </c>
      <c r="G178" s="50">
        <v>8</v>
      </c>
      <c r="H178" s="50">
        <v>0</v>
      </c>
      <c r="I178" s="50">
        <v>1</v>
      </c>
      <c r="J178" s="50">
        <v>0</v>
      </c>
      <c r="K178" s="50">
        <v>2</v>
      </c>
      <c r="L178" s="57">
        <v>3</v>
      </c>
      <c r="M178" s="71">
        <v>0</v>
      </c>
      <c r="N178" s="71">
        <v>1</v>
      </c>
      <c r="O178" s="50">
        <v>2</v>
      </c>
      <c r="P178" s="50">
        <v>3</v>
      </c>
      <c r="Q178" s="51">
        <v>3</v>
      </c>
      <c r="R178" s="51">
        <v>0</v>
      </c>
      <c r="S178" s="51" t="s">
        <v>241</v>
      </c>
      <c r="T178" s="184" t="s">
        <v>129</v>
      </c>
      <c r="U178" s="185" t="s">
        <v>207</v>
      </c>
      <c r="V178" s="186">
        <v>0</v>
      </c>
      <c r="W178" s="196">
        <v>0</v>
      </c>
      <c r="X178" s="201">
        <v>100</v>
      </c>
      <c r="Y178" s="201">
        <v>130</v>
      </c>
      <c r="Z178" s="196">
        <v>0</v>
      </c>
      <c r="AA178" s="196">
        <v>0</v>
      </c>
      <c r="AB178" s="196" t="s">
        <v>5</v>
      </c>
      <c r="AC178" s="13">
        <v>2014</v>
      </c>
    </row>
    <row r="179" spans="1:29" s="8" customFormat="1" ht="48.75" customHeight="1">
      <c r="A179" s="11"/>
      <c r="B179" s="12"/>
      <c r="C179" s="11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1"/>
      <c r="R179" s="51"/>
      <c r="S179" s="51"/>
      <c r="T179" s="66" t="s">
        <v>111</v>
      </c>
      <c r="U179" s="87" t="s">
        <v>189</v>
      </c>
      <c r="V179" s="94" t="s">
        <v>5</v>
      </c>
      <c r="W179" s="94" t="s">
        <v>5</v>
      </c>
      <c r="X179" s="98">
        <v>5</v>
      </c>
      <c r="Y179" s="98">
        <v>5</v>
      </c>
      <c r="Z179" s="98">
        <v>0</v>
      </c>
      <c r="AA179" s="98">
        <v>0</v>
      </c>
      <c r="AB179" s="98">
        <v>5</v>
      </c>
      <c r="AC179" s="13"/>
    </row>
    <row r="180" spans="1:29" s="8" customFormat="1" ht="44.25" customHeight="1">
      <c r="A180" s="69"/>
      <c r="B180" s="70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5"/>
      <c r="R180" s="75"/>
      <c r="S180" s="75"/>
      <c r="T180" s="157" t="s">
        <v>85</v>
      </c>
      <c r="U180" s="158" t="s">
        <v>207</v>
      </c>
      <c r="V180" s="159">
        <f>SUM(V188,V191,V196)</f>
        <v>964.4</v>
      </c>
      <c r="W180" s="159">
        <f>SUM(W188,W191,W193,W196,W198,W200)</f>
        <v>725.13000000000011</v>
      </c>
      <c r="X180" s="160">
        <f>SUM(X188,X191,X193,X196,X198,X200,X202,X204,X206,X208,X210)</f>
        <v>3856.6</v>
      </c>
      <c r="Y180" s="171">
        <f>SUM(Y188,Y191,Y193,Y196,Y198,Y200,Y212,Y214)</f>
        <v>350</v>
      </c>
      <c r="Z180" s="160">
        <f>SUM(Z188,Z191,Z193,Z196,Z198,Z200,Z212,Z214)</f>
        <v>350</v>
      </c>
      <c r="AA180" s="160">
        <f>SUM(AA188,AA191,AA193,AA196,AA198,AA200,AA212,AA214)</f>
        <v>350</v>
      </c>
      <c r="AB180" s="160" t="s">
        <v>5</v>
      </c>
      <c r="AC180" s="13">
        <v>2019</v>
      </c>
    </row>
    <row r="181" spans="1:29" s="8" customFormat="1" ht="31.5" customHeight="1">
      <c r="A181" s="11"/>
      <c r="B181" s="12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1"/>
      <c r="R181" s="51"/>
      <c r="S181" s="51"/>
      <c r="T181" s="9" t="s">
        <v>333</v>
      </c>
      <c r="U181" s="10" t="s">
        <v>189</v>
      </c>
      <c r="V181" s="105">
        <v>1340</v>
      </c>
      <c r="W181" s="105">
        <v>1340</v>
      </c>
      <c r="X181" s="98">
        <v>1345</v>
      </c>
      <c r="Y181" s="105">
        <v>1350</v>
      </c>
      <c r="Z181" s="105">
        <v>1350</v>
      </c>
      <c r="AA181" s="105">
        <v>1350</v>
      </c>
      <c r="AB181" s="98">
        <f t="shared" si="15"/>
        <v>8075</v>
      </c>
      <c r="AC181" s="13">
        <v>2019</v>
      </c>
    </row>
    <row r="182" spans="1:29" s="8" customFormat="1" ht="30.75" customHeight="1">
      <c r="A182" s="11"/>
      <c r="B182" s="12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1"/>
      <c r="R182" s="51"/>
      <c r="S182" s="51"/>
      <c r="T182" s="9" t="s">
        <v>334</v>
      </c>
      <c r="U182" s="10" t="s">
        <v>189</v>
      </c>
      <c r="V182" s="105">
        <v>21700</v>
      </c>
      <c r="W182" s="105">
        <v>21700</v>
      </c>
      <c r="X182" s="98">
        <v>21800</v>
      </c>
      <c r="Y182" s="105">
        <v>22000</v>
      </c>
      <c r="Z182" s="105">
        <v>22000</v>
      </c>
      <c r="AA182" s="105">
        <v>22000</v>
      </c>
      <c r="AB182" s="98">
        <f t="shared" si="15"/>
        <v>131200</v>
      </c>
      <c r="AC182" s="13">
        <v>2019</v>
      </c>
    </row>
    <row r="183" spans="1:29" s="8" customFormat="1" ht="20.25" customHeight="1">
      <c r="A183" s="11"/>
      <c r="B183" s="12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1"/>
      <c r="R183" s="51"/>
      <c r="S183" s="51"/>
      <c r="T183" s="9" t="s">
        <v>335</v>
      </c>
      <c r="U183" s="10" t="s">
        <v>201</v>
      </c>
      <c r="V183" s="99">
        <v>218</v>
      </c>
      <c r="W183" s="99">
        <v>218</v>
      </c>
      <c r="X183" s="99">
        <v>218</v>
      </c>
      <c r="Y183" s="99">
        <v>218</v>
      </c>
      <c r="Z183" s="99">
        <v>218</v>
      </c>
      <c r="AA183" s="99">
        <v>218</v>
      </c>
      <c r="AB183" s="99">
        <f t="shared" si="15"/>
        <v>1308</v>
      </c>
      <c r="AC183" s="13">
        <v>2019</v>
      </c>
    </row>
    <row r="184" spans="1:29" s="8" customFormat="1" ht="32.25" customHeight="1">
      <c r="A184" s="55"/>
      <c r="B184" s="56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1"/>
      <c r="R184" s="51"/>
      <c r="S184" s="51"/>
      <c r="T184" s="9" t="s">
        <v>336</v>
      </c>
      <c r="U184" s="10" t="s">
        <v>202</v>
      </c>
      <c r="V184" s="96">
        <v>15.2</v>
      </c>
      <c r="W184" s="96">
        <v>15.2</v>
      </c>
      <c r="X184" s="97">
        <v>15.3</v>
      </c>
      <c r="Y184" s="96">
        <v>15.4</v>
      </c>
      <c r="Z184" s="96">
        <v>15.5</v>
      </c>
      <c r="AA184" s="96">
        <v>15.6</v>
      </c>
      <c r="AB184" s="96">
        <v>15.6</v>
      </c>
      <c r="AC184" s="124">
        <v>2019</v>
      </c>
    </row>
    <row r="185" spans="1:29" s="8" customFormat="1" ht="34.5" customHeight="1">
      <c r="A185" s="11"/>
      <c r="B185" s="12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1"/>
      <c r="R185" s="51"/>
      <c r="S185" s="51"/>
      <c r="T185" s="9" t="s">
        <v>337</v>
      </c>
      <c r="U185" s="10" t="s">
        <v>202</v>
      </c>
      <c r="V185" s="61">
        <v>90</v>
      </c>
      <c r="W185" s="61">
        <v>90</v>
      </c>
      <c r="X185" s="131">
        <v>91</v>
      </c>
      <c r="Y185" s="61">
        <v>92</v>
      </c>
      <c r="Z185" s="61">
        <v>93</v>
      </c>
      <c r="AA185" s="61">
        <v>94</v>
      </c>
      <c r="AB185" s="61">
        <v>94</v>
      </c>
      <c r="AC185" s="124">
        <v>2019</v>
      </c>
    </row>
    <row r="186" spans="1:29" s="8" customFormat="1" ht="32.25" customHeight="1">
      <c r="A186" s="11"/>
      <c r="B186" s="12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1"/>
      <c r="R186" s="51"/>
      <c r="S186" s="51"/>
      <c r="T186" s="9" t="s">
        <v>338</v>
      </c>
      <c r="U186" s="10" t="s">
        <v>190</v>
      </c>
      <c r="V186" s="61">
        <v>2</v>
      </c>
      <c r="W186" s="61">
        <v>2</v>
      </c>
      <c r="X186" s="131">
        <v>2</v>
      </c>
      <c r="Y186" s="61">
        <v>2</v>
      </c>
      <c r="Z186" s="61">
        <v>2</v>
      </c>
      <c r="AA186" s="61">
        <v>2</v>
      </c>
      <c r="AB186" s="214">
        <f>SUM(V186:AA186)</f>
        <v>12</v>
      </c>
      <c r="AC186" s="13">
        <v>2019</v>
      </c>
    </row>
    <row r="187" spans="1:29" s="8" customFormat="1" ht="48" customHeight="1">
      <c r="A187" s="11"/>
      <c r="B187" s="12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1"/>
      <c r="R187" s="51"/>
      <c r="S187" s="51"/>
      <c r="T187" s="9" t="s">
        <v>158</v>
      </c>
      <c r="U187" s="10" t="s">
        <v>199</v>
      </c>
      <c r="V187" s="215">
        <v>0</v>
      </c>
      <c r="W187" s="101">
        <v>50</v>
      </c>
      <c r="X187" s="102">
        <v>60</v>
      </c>
      <c r="Y187" s="101">
        <v>70</v>
      </c>
      <c r="Z187" s="101">
        <v>71</v>
      </c>
      <c r="AA187" s="101">
        <v>72</v>
      </c>
      <c r="AB187" s="101">
        <v>72</v>
      </c>
      <c r="AC187" s="124">
        <v>2019</v>
      </c>
    </row>
    <row r="188" spans="1:29" s="8" customFormat="1" ht="33" customHeight="1">
      <c r="A188" s="11"/>
      <c r="B188" s="12"/>
      <c r="C188" s="50">
        <v>6</v>
      </c>
      <c r="D188" s="50">
        <v>5</v>
      </c>
      <c r="E188" s="50">
        <v>6</v>
      </c>
      <c r="F188" s="50">
        <v>0</v>
      </c>
      <c r="G188" s="50">
        <v>8</v>
      </c>
      <c r="H188" s="50">
        <v>0</v>
      </c>
      <c r="I188" s="50">
        <v>1</v>
      </c>
      <c r="J188" s="50">
        <v>0</v>
      </c>
      <c r="K188" s="50">
        <v>2</v>
      </c>
      <c r="L188" s="50">
        <v>3</v>
      </c>
      <c r="M188" s="50">
        <v>0</v>
      </c>
      <c r="N188" s="50">
        <v>2</v>
      </c>
      <c r="O188" s="50" t="s">
        <v>245</v>
      </c>
      <c r="P188" s="50">
        <v>1</v>
      </c>
      <c r="Q188" s="51">
        <v>4</v>
      </c>
      <c r="R188" s="51">
        <v>4</v>
      </c>
      <c r="S188" s="51" t="s">
        <v>241</v>
      </c>
      <c r="T188" s="184" t="s">
        <v>87</v>
      </c>
      <c r="U188" s="185" t="s">
        <v>200</v>
      </c>
      <c r="V188" s="202">
        <v>400</v>
      </c>
      <c r="W188" s="203">
        <v>400</v>
      </c>
      <c r="X188" s="203">
        <v>300</v>
      </c>
      <c r="Y188" s="203">
        <v>0</v>
      </c>
      <c r="Z188" s="196">
        <v>0</v>
      </c>
      <c r="AA188" s="196">
        <v>0</v>
      </c>
      <c r="AB188" s="196" t="s">
        <v>5</v>
      </c>
      <c r="AC188" s="13">
        <v>2015</v>
      </c>
    </row>
    <row r="189" spans="1:29" s="8" customFormat="1" ht="50.25" customHeight="1">
      <c r="A189" s="11"/>
      <c r="B189" s="12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7"/>
      <c r="N189" s="57"/>
      <c r="O189" s="50"/>
      <c r="P189" s="50"/>
      <c r="Q189" s="51"/>
      <c r="R189" s="51"/>
      <c r="S189" s="51"/>
      <c r="T189" s="66" t="s">
        <v>51</v>
      </c>
      <c r="U189" s="10" t="s">
        <v>191</v>
      </c>
      <c r="V189" s="114">
        <f>V188/V158*100</f>
        <v>3.1922288381164892</v>
      </c>
      <c r="W189" s="106">
        <f>W188/W158*100</f>
        <v>3.2189435601058682</v>
      </c>
      <c r="X189" s="114" t="s">
        <v>5</v>
      </c>
      <c r="Y189" s="114" t="s">
        <v>5</v>
      </c>
      <c r="Z189" s="114" t="s">
        <v>5</v>
      </c>
      <c r="AA189" s="114" t="s">
        <v>5</v>
      </c>
      <c r="AB189" s="102">
        <v>3.2</v>
      </c>
      <c r="AC189" s="124">
        <v>2014</v>
      </c>
    </row>
    <row r="190" spans="1:29" s="8" customFormat="1" ht="39" customHeight="1">
      <c r="A190" s="11"/>
      <c r="B190" s="12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7"/>
      <c r="N190" s="57"/>
      <c r="O190" s="50"/>
      <c r="P190" s="50"/>
      <c r="Q190" s="51"/>
      <c r="R190" s="51"/>
      <c r="S190" s="51"/>
      <c r="T190" s="66" t="s">
        <v>137</v>
      </c>
      <c r="U190" s="87" t="s">
        <v>191</v>
      </c>
      <c r="V190" s="94" t="s">
        <v>5</v>
      </c>
      <c r="W190" s="94" t="s">
        <v>5</v>
      </c>
      <c r="X190" s="176">
        <v>100</v>
      </c>
      <c r="Y190" s="176">
        <v>0</v>
      </c>
      <c r="Z190" s="176">
        <v>0</v>
      </c>
      <c r="AA190" s="176">
        <v>0</v>
      </c>
      <c r="AB190" s="176">
        <v>100</v>
      </c>
      <c r="AC190" s="124"/>
    </row>
    <row r="191" spans="1:29" s="8" customFormat="1" ht="31.5" customHeight="1">
      <c r="A191" s="11"/>
      <c r="B191" s="12"/>
      <c r="C191" s="50">
        <v>6</v>
      </c>
      <c r="D191" s="50">
        <v>5</v>
      </c>
      <c r="E191" s="50">
        <v>6</v>
      </c>
      <c r="F191" s="50">
        <v>0</v>
      </c>
      <c r="G191" s="50">
        <v>8</v>
      </c>
      <c r="H191" s="50">
        <v>0</v>
      </c>
      <c r="I191" s="50">
        <v>1</v>
      </c>
      <c r="J191" s="50">
        <v>0</v>
      </c>
      <c r="K191" s="50">
        <v>2</v>
      </c>
      <c r="L191" s="50">
        <v>3</v>
      </c>
      <c r="M191" s="50">
        <v>6</v>
      </c>
      <c r="N191" s="50">
        <v>3</v>
      </c>
      <c r="O191" s="50">
        <v>1</v>
      </c>
      <c r="P191" s="50">
        <v>1</v>
      </c>
      <c r="Q191" s="51"/>
      <c r="R191" s="51"/>
      <c r="S191" s="51"/>
      <c r="T191" s="184" t="s">
        <v>339</v>
      </c>
      <c r="U191" s="185" t="s">
        <v>207</v>
      </c>
      <c r="V191" s="186">
        <v>500</v>
      </c>
      <c r="W191" s="202">
        <v>0</v>
      </c>
      <c r="X191" s="202">
        <v>0</v>
      </c>
      <c r="Y191" s="196">
        <f>SUM(X191)</f>
        <v>0</v>
      </c>
      <c r="Z191" s="196">
        <f>SUM(Y191)</f>
        <v>0</v>
      </c>
      <c r="AA191" s="196">
        <f>SUM(Z191)</f>
        <v>0</v>
      </c>
      <c r="AB191" s="196" t="s">
        <v>5</v>
      </c>
      <c r="AC191" s="13">
        <v>2014</v>
      </c>
    </row>
    <row r="192" spans="1:29" s="8" customFormat="1" ht="65.25" customHeight="1">
      <c r="A192" s="11"/>
      <c r="B192" s="12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1"/>
      <c r="R192" s="51"/>
      <c r="S192" s="51"/>
      <c r="T192" s="66" t="s">
        <v>313</v>
      </c>
      <c r="U192" s="10" t="s">
        <v>191</v>
      </c>
      <c r="V192" s="114">
        <f>V191/V158*100</f>
        <v>3.9902860476456117</v>
      </c>
      <c r="W192" s="106">
        <f>W191/W158*100</f>
        <v>0</v>
      </c>
      <c r="X192" s="114">
        <f>X191/X158*100</f>
        <v>0</v>
      </c>
      <c r="Y192" s="106">
        <v>0</v>
      </c>
      <c r="Z192" s="106">
        <f>Z191/Z158*100</f>
        <v>0</v>
      </c>
      <c r="AA192" s="106">
        <f>AA191/AA158*100</f>
        <v>0</v>
      </c>
      <c r="AB192" s="102">
        <f>SUM(V192:AA192)</f>
        <v>3.9902860476456117</v>
      </c>
      <c r="AC192" s="13">
        <v>2014</v>
      </c>
    </row>
    <row r="193" spans="1:29" s="8" customFormat="1" ht="38.25" customHeight="1">
      <c r="A193" s="11"/>
      <c r="B193" s="12"/>
      <c r="C193" s="50">
        <v>6</v>
      </c>
      <c r="D193" s="50">
        <v>5</v>
      </c>
      <c r="E193" s="50">
        <v>6</v>
      </c>
      <c r="F193" s="50">
        <v>0</v>
      </c>
      <c r="G193" s="50">
        <v>8</v>
      </c>
      <c r="H193" s="50">
        <v>0</v>
      </c>
      <c r="I193" s="50">
        <v>1</v>
      </c>
      <c r="J193" s="50">
        <v>0</v>
      </c>
      <c r="K193" s="50">
        <v>2</v>
      </c>
      <c r="L193" s="50">
        <v>3</v>
      </c>
      <c r="M193" s="50">
        <v>0</v>
      </c>
      <c r="N193" s="50">
        <v>2</v>
      </c>
      <c r="O193" s="50">
        <v>2</v>
      </c>
      <c r="P193" s="50">
        <v>3</v>
      </c>
      <c r="Q193" s="51">
        <v>1</v>
      </c>
      <c r="R193" s="51">
        <v>1</v>
      </c>
      <c r="S193" s="51" t="s">
        <v>241</v>
      </c>
      <c r="T193" s="184" t="s">
        <v>340</v>
      </c>
      <c r="U193" s="185" t="s">
        <v>207</v>
      </c>
      <c r="V193" s="186">
        <v>0</v>
      </c>
      <c r="W193" s="196">
        <v>200</v>
      </c>
      <c r="X193" s="201">
        <v>230.3</v>
      </c>
      <c r="Y193" s="196">
        <v>0</v>
      </c>
      <c r="Z193" s="196">
        <v>0</v>
      </c>
      <c r="AA193" s="196">
        <f>SUM(Z193)</f>
        <v>0</v>
      </c>
      <c r="AB193" s="196" t="s">
        <v>5</v>
      </c>
      <c r="AC193" s="13">
        <v>2019</v>
      </c>
    </row>
    <row r="194" spans="1:29" s="8" customFormat="1" ht="60.75" customHeight="1">
      <c r="A194" s="11"/>
      <c r="B194" s="12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1"/>
      <c r="R194" s="51"/>
      <c r="S194" s="51"/>
      <c r="T194" s="66" t="s">
        <v>52</v>
      </c>
      <c r="U194" s="10" t="s">
        <v>191</v>
      </c>
      <c r="V194" s="114">
        <f>V193/V158*100</f>
        <v>0</v>
      </c>
      <c r="W194" s="114">
        <f>W193/W158*100</f>
        <v>1.6094717800529341</v>
      </c>
      <c r="X194" s="94" t="s">
        <v>5</v>
      </c>
      <c r="Y194" s="93" t="s">
        <v>5</v>
      </c>
      <c r="Z194" s="93" t="s">
        <v>5</v>
      </c>
      <c r="AA194" s="93" t="s">
        <v>5</v>
      </c>
      <c r="AB194" s="102">
        <v>1.6</v>
      </c>
      <c r="AC194" s="124">
        <v>2016</v>
      </c>
    </row>
    <row r="195" spans="1:29" s="8" customFormat="1" ht="30.75" customHeight="1">
      <c r="A195" s="11"/>
      <c r="B195" s="12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1"/>
      <c r="R195" s="51"/>
      <c r="S195" s="51"/>
      <c r="T195" s="164" t="s">
        <v>112</v>
      </c>
      <c r="U195" s="87" t="s">
        <v>191</v>
      </c>
      <c r="V195" s="94" t="s">
        <v>5</v>
      </c>
      <c r="W195" s="94" t="s">
        <v>5</v>
      </c>
      <c r="X195" s="97">
        <v>100</v>
      </c>
      <c r="Y195" s="97">
        <v>0</v>
      </c>
      <c r="Z195" s="97">
        <v>0</v>
      </c>
      <c r="AA195" s="97">
        <v>0</v>
      </c>
      <c r="AB195" s="97">
        <v>100</v>
      </c>
      <c r="AC195" s="124"/>
    </row>
    <row r="196" spans="1:29" s="8" customFormat="1" ht="32.25" customHeight="1">
      <c r="A196" s="11"/>
      <c r="B196" s="12"/>
      <c r="C196" s="50">
        <v>6</v>
      </c>
      <c r="D196" s="50">
        <v>5</v>
      </c>
      <c r="E196" s="50">
        <v>6</v>
      </c>
      <c r="F196" s="50">
        <v>0</v>
      </c>
      <c r="G196" s="50">
        <v>8</v>
      </c>
      <c r="H196" s="50">
        <v>0</v>
      </c>
      <c r="I196" s="50">
        <v>1</v>
      </c>
      <c r="J196" s="50">
        <v>0</v>
      </c>
      <c r="K196" s="50">
        <v>2</v>
      </c>
      <c r="L196" s="57">
        <v>3</v>
      </c>
      <c r="M196" s="57">
        <v>7</v>
      </c>
      <c r="N196" s="57">
        <v>4</v>
      </c>
      <c r="O196" s="57">
        <v>0</v>
      </c>
      <c r="P196" s="57">
        <v>6</v>
      </c>
      <c r="Q196" s="51"/>
      <c r="R196" s="51"/>
      <c r="S196" s="51"/>
      <c r="T196" s="184" t="s">
        <v>341</v>
      </c>
      <c r="U196" s="185" t="s">
        <v>207</v>
      </c>
      <c r="V196" s="186">
        <v>64.400000000000006</v>
      </c>
      <c r="W196" s="196">
        <v>0</v>
      </c>
      <c r="X196" s="196">
        <v>0</v>
      </c>
      <c r="Y196" s="196">
        <v>0</v>
      </c>
      <c r="Z196" s="196">
        <v>0</v>
      </c>
      <c r="AA196" s="196">
        <v>0</v>
      </c>
      <c r="AB196" s="196" t="s">
        <v>5</v>
      </c>
      <c r="AC196" s="13">
        <v>2014</v>
      </c>
    </row>
    <row r="197" spans="1:29" s="8" customFormat="1" ht="60.75" customHeight="1">
      <c r="A197" s="11"/>
      <c r="B197" s="12"/>
      <c r="C197" s="11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1"/>
      <c r="R197" s="51"/>
      <c r="S197" s="51"/>
      <c r="T197" s="66" t="s">
        <v>88</v>
      </c>
      <c r="U197" s="10" t="s">
        <v>191</v>
      </c>
      <c r="V197" s="93">
        <f>V196/V158*100</f>
        <v>0.5139488429367548</v>
      </c>
      <c r="W197" s="93">
        <f>W196/W158*100</f>
        <v>0</v>
      </c>
      <c r="X197" s="94">
        <f>X196/X158*100</f>
        <v>0</v>
      </c>
      <c r="Y197" s="93">
        <v>0</v>
      </c>
      <c r="Z197" s="93">
        <f>Z196/Z158*100</f>
        <v>0</v>
      </c>
      <c r="AA197" s="93">
        <f>AA196/AA158*100</f>
        <v>0</v>
      </c>
      <c r="AB197" s="102">
        <f>SUM(V197:AA197)</f>
        <v>0.5139488429367548</v>
      </c>
      <c r="AC197" s="13">
        <v>2014</v>
      </c>
    </row>
    <row r="198" spans="1:29" s="8" customFormat="1" ht="45" customHeight="1">
      <c r="A198" s="11"/>
      <c r="B198" s="12"/>
      <c r="C198" s="50">
        <v>6</v>
      </c>
      <c r="D198" s="50">
        <v>5</v>
      </c>
      <c r="E198" s="50">
        <v>6</v>
      </c>
      <c r="F198" s="50">
        <v>0</v>
      </c>
      <c r="G198" s="50">
        <v>8</v>
      </c>
      <c r="H198" s="50">
        <v>0</v>
      </c>
      <c r="I198" s="50">
        <v>1</v>
      </c>
      <c r="J198" s="50">
        <v>0</v>
      </c>
      <c r="K198" s="50">
        <v>2</v>
      </c>
      <c r="L198" s="57">
        <v>3</v>
      </c>
      <c r="M198" s="57">
        <v>5</v>
      </c>
      <c r="N198" s="57">
        <v>1</v>
      </c>
      <c r="O198" s="57">
        <v>4</v>
      </c>
      <c r="P198" s="57">
        <v>4</v>
      </c>
      <c r="Q198" s="51"/>
      <c r="R198" s="51"/>
      <c r="S198" s="51"/>
      <c r="T198" s="184" t="s">
        <v>113</v>
      </c>
      <c r="U198" s="185" t="s">
        <v>207</v>
      </c>
      <c r="V198" s="186">
        <v>0</v>
      </c>
      <c r="W198" s="196">
        <v>18.7</v>
      </c>
      <c r="X198" s="196">
        <v>0</v>
      </c>
      <c r="Y198" s="196">
        <v>0</v>
      </c>
      <c r="Z198" s="196">
        <v>0</v>
      </c>
      <c r="AA198" s="196">
        <v>0</v>
      </c>
      <c r="AB198" s="196" t="s">
        <v>5</v>
      </c>
      <c r="AC198" s="13">
        <v>2015</v>
      </c>
    </row>
    <row r="199" spans="1:29" s="8" customFormat="1" ht="76.5" customHeight="1">
      <c r="A199" s="11"/>
      <c r="B199" s="12"/>
      <c r="C199" s="11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1"/>
      <c r="R199" s="51"/>
      <c r="S199" s="51"/>
      <c r="T199" s="66" t="s">
        <v>78</v>
      </c>
      <c r="U199" s="10" t="s">
        <v>191</v>
      </c>
      <c r="V199" s="93">
        <f>V198/V158*100</f>
        <v>0</v>
      </c>
      <c r="W199" s="93">
        <f>W198/W158*100</f>
        <v>0.15048561143494935</v>
      </c>
      <c r="X199" s="94">
        <f>X198/X158*100</f>
        <v>0</v>
      </c>
      <c r="Y199" s="93">
        <v>0</v>
      </c>
      <c r="Z199" s="93">
        <f>Z198/Z158*100</f>
        <v>0</v>
      </c>
      <c r="AA199" s="93">
        <f>AA198/AA158*100</f>
        <v>0</v>
      </c>
      <c r="AB199" s="93">
        <v>0.2</v>
      </c>
      <c r="AC199" s="13">
        <v>2015</v>
      </c>
    </row>
    <row r="200" spans="1:29" s="8" customFormat="1" ht="56.25" customHeight="1">
      <c r="A200" s="11"/>
      <c r="B200" s="12"/>
      <c r="C200" s="50">
        <v>6</v>
      </c>
      <c r="D200" s="50">
        <v>5</v>
      </c>
      <c r="E200" s="50">
        <v>6</v>
      </c>
      <c r="F200" s="50">
        <v>0</v>
      </c>
      <c r="G200" s="50">
        <v>8</v>
      </c>
      <c r="H200" s="50">
        <v>0</v>
      </c>
      <c r="I200" s="50">
        <v>1</v>
      </c>
      <c r="J200" s="50">
        <v>0</v>
      </c>
      <c r="K200" s="50">
        <v>2</v>
      </c>
      <c r="L200" s="57">
        <v>3</v>
      </c>
      <c r="M200" s="57">
        <v>5</v>
      </c>
      <c r="N200" s="57">
        <v>1</v>
      </c>
      <c r="O200" s="57">
        <v>4</v>
      </c>
      <c r="P200" s="57">
        <v>6</v>
      </c>
      <c r="Q200" s="51"/>
      <c r="R200" s="51"/>
      <c r="S200" s="51"/>
      <c r="T200" s="184" t="s">
        <v>131</v>
      </c>
      <c r="U200" s="185" t="s">
        <v>207</v>
      </c>
      <c r="V200" s="186">
        <v>0</v>
      </c>
      <c r="W200" s="196">
        <v>106.43</v>
      </c>
      <c r="X200" s="196">
        <v>0</v>
      </c>
      <c r="Y200" s="196">
        <v>0</v>
      </c>
      <c r="Z200" s="196">
        <v>0</v>
      </c>
      <c r="AA200" s="196">
        <v>0</v>
      </c>
      <c r="AB200" s="196" t="s">
        <v>5</v>
      </c>
      <c r="AC200" s="13">
        <v>2015</v>
      </c>
    </row>
    <row r="201" spans="1:29" s="8" customFormat="1" ht="79.5" customHeight="1">
      <c r="A201" s="11"/>
      <c r="B201" s="12"/>
      <c r="C201" s="11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1"/>
      <c r="R201" s="51"/>
      <c r="S201" s="51"/>
      <c r="T201" s="66" t="s">
        <v>79</v>
      </c>
      <c r="U201" s="10" t="s">
        <v>191</v>
      </c>
      <c r="V201" s="93">
        <f>V200/V158*100</f>
        <v>0</v>
      </c>
      <c r="W201" s="93">
        <f>W200/W158*100</f>
        <v>0.85648040775516898</v>
      </c>
      <c r="X201" s="94">
        <f>X200/X158*100</f>
        <v>0</v>
      </c>
      <c r="Y201" s="93">
        <v>0</v>
      </c>
      <c r="Z201" s="93">
        <f>Z200/Z160*100</f>
        <v>0</v>
      </c>
      <c r="AA201" s="93">
        <f>AA200/AA160*100</f>
        <v>0</v>
      </c>
      <c r="AB201" s="93">
        <v>0.9</v>
      </c>
      <c r="AC201" s="124">
        <v>2015</v>
      </c>
    </row>
    <row r="202" spans="1:29" s="8" customFormat="1" ht="35.25" customHeight="1">
      <c r="A202" s="11"/>
      <c r="B202" s="12"/>
      <c r="C202" s="50">
        <v>6</v>
      </c>
      <c r="D202" s="50">
        <v>5</v>
      </c>
      <c r="E202" s="50">
        <v>6</v>
      </c>
      <c r="F202" s="50">
        <v>0</v>
      </c>
      <c r="G202" s="50">
        <v>8</v>
      </c>
      <c r="H202" s="50">
        <v>0</v>
      </c>
      <c r="I202" s="50">
        <v>1</v>
      </c>
      <c r="J202" s="50">
        <v>0</v>
      </c>
      <c r="K202" s="50">
        <v>2</v>
      </c>
      <c r="L202" s="57">
        <v>3</v>
      </c>
      <c r="M202" s="50">
        <v>0</v>
      </c>
      <c r="N202" s="50">
        <v>2</v>
      </c>
      <c r="O202" s="50">
        <v>2</v>
      </c>
      <c r="P202" s="50">
        <v>3</v>
      </c>
      <c r="Q202" s="51">
        <v>1</v>
      </c>
      <c r="R202" s="51">
        <v>6</v>
      </c>
      <c r="S202" s="51" t="s">
        <v>241</v>
      </c>
      <c r="T202" s="184" t="s">
        <v>89</v>
      </c>
      <c r="U202" s="185" t="s">
        <v>207</v>
      </c>
      <c r="V202" s="186">
        <v>0</v>
      </c>
      <c r="W202" s="196">
        <v>0</v>
      </c>
      <c r="X202" s="201">
        <v>50</v>
      </c>
      <c r="Y202" s="201">
        <v>0</v>
      </c>
      <c r="Z202" s="196">
        <v>0</v>
      </c>
      <c r="AA202" s="196">
        <v>0</v>
      </c>
      <c r="AB202" s="196" t="s">
        <v>5</v>
      </c>
      <c r="AC202" s="13">
        <v>2014</v>
      </c>
    </row>
    <row r="203" spans="1:29" s="8" customFormat="1" ht="36.75" customHeight="1">
      <c r="A203" s="11"/>
      <c r="B203" s="12"/>
      <c r="C203" s="11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1"/>
      <c r="R203" s="51"/>
      <c r="S203" s="51"/>
      <c r="T203" s="66" t="s">
        <v>315</v>
      </c>
      <c r="U203" s="87" t="s">
        <v>189</v>
      </c>
      <c r="V203" s="94" t="s">
        <v>5</v>
      </c>
      <c r="W203" s="94" t="s">
        <v>5</v>
      </c>
      <c r="X203" s="98">
        <v>3</v>
      </c>
      <c r="Y203" s="98">
        <v>0</v>
      </c>
      <c r="Z203" s="98">
        <v>0</v>
      </c>
      <c r="AA203" s="98">
        <v>0</v>
      </c>
      <c r="AB203" s="98">
        <v>3</v>
      </c>
      <c r="AC203" s="13"/>
    </row>
    <row r="204" spans="1:29" s="8" customFormat="1" ht="45.75" customHeight="1">
      <c r="A204" s="11"/>
      <c r="B204" s="12"/>
      <c r="C204" s="50">
        <v>6</v>
      </c>
      <c r="D204" s="50">
        <v>5</v>
      </c>
      <c r="E204" s="50">
        <v>6</v>
      </c>
      <c r="F204" s="50">
        <v>0</v>
      </c>
      <c r="G204" s="50">
        <v>8</v>
      </c>
      <c r="H204" s="50">
        <v>0</v>
      </c>
      <c r="I204" s="50">
        <v>1</v>
      </c>
      <c r="J204" s="50">
        <v>0</v>
      </c>
      <c r="K204" s="50">
        <v>2</v>
      </c>
      <c r="L204" s="57">
        <v>3</v>
      </c>
      <c r="M204" s="50">
        <v>0</v>
      </c>
      <c r="N204" s="50">
        <v>2</v>
      </c>
      <c r="O204" s="50">
        <v>5</v>
      </c>
      <c r="P204" s="71">
        <v>1</v>
      </c>
      <c r="Q204" s="60">
        <v>4</v>
      </c>
      <c r="R204" s="60">
        <v>4</v>
      </c>
      <c r="S204" s="60" t="s">
        <v>329</v>
      </c>
      <c r="T204" s="192" t="s">
        <v>114</v>
      </c>
      <c r="U204" s="185" t="s">
        <v>207</v>
      </c>
      <c r="V204" s="186">
        <v>0</v>
      </c>
      <c r="W204" s="196">
        <v>0</v>
      </c>
      <c r="X204" s="201">
        <v>18.3</v>
      </c>
      <c r="Y204" s="196">
        <v>0</v>
      </c>
      <c r="Z204" s="196">
        <v>0</v>
      </c>
      <c r="AA204" s="196">
        <v>0</v>
      </c>
      <c r="AB204" s="196" t="s">
        <v>5</v>
      </c>
      <c r="AC204" s="13">
        <v>2014</v>
      </c>
    </row>
    <row r="205" spans="1:29" s="8" customFormat="1" ht="33" customHeight="1">
      <c r="A205" s="11"/>
      <c r="B205" s="12"/>
      <c r="C205" s="11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1"/>
      <c r="R205" s="51"/>
      <c r="S205" s="51"/>
      <c r="T205" s="66" t="s">
        <v>330</v>
      </c>
      <c r="U205" s="87" t="s">
        <v>189</v>
      </c>
      <c r="V205" s="94" t="s">
        <v>5</v>
      </c>
      <c r="W205" s="94" t="s">
        <v>5</v>
      </c>
      <c r="X205" s="98">
        <v>32</v>
      </c>
      <c r="Y205" s="98">
        <v>0</v>
      </c>
      <c r="Z205" s="98">
        <v>0</v>
      </c>
      <c r="AA205" s="98">
        <v>0</v>
      </c>
      <c r="AB205" s="98">
        <v>32</v>
      </c>
      <c r="AC205" s="13"/>
    </row>
    <row r="206" spans="1:29" s="8" customFormat="1" ht="38.25" customHeight="1">
      <c r="A206" s="11"/>
      <c r="B206" s="12"/>
      <c r="C206" s="50">
        <v>6</v>
      </c>
      <c r="D206" s="50">
        <v>5</v>
      </c>
      <c r="E206" s="50">
        <v>6</v>
      </c>
      <c r="F206" s="50">
        <v>0</v>
      </c>
      <c r="G206" s="50">
        <v>8</v>
      </c>
      <c r="H206" s="50">
        <v>0</v>
      </c>
      <c r="I206" s="50">
        <v>1</v>
      </c>
      <c r="J206" s="50">
        <v>0</v>
      </c>
      <c r="K206" s="50">
        <v>2</v>
      </c>
      <c r="L206" s="50">
        <v>3</v>
      </c>
      <c r="M206" s="50">
        <v>0</v>
      </c>
      <c r="N206" s="50">
        <v>2</v>
      </c>
      <c r="O206" s="50">
        <v>2</v>
      </c>
      <c r="P206" s="50">
        <v>3</v>
      </c>
      <c r="Q206" s="51">
        <v>1</v>
      </c>
      <c r="R206" s="51">
        <v>1</v>
      </c>
      <c r="S206" s="51" t="s">
        <v>331</v>
      </c>
      <c r="T206" s="184" t="s">
        <v>15</v>
      </c>
      <c r="U206" s="185" t="s">
        <v>207</v>
      </c>
      <c r="V206" s="186">
        <v>0</v>
      </c>
      <c r="W206" s="196">
        <v>0</v>
      </c>
      <c r="X206" s="201">
        <v>470</v>
      </c>
      <c r="Y206" s="196">
        <v>0</v>
      </c>
      <c r="Z206" s="196">
        <v>0</v>
      </c>
      <c r="AA206" s="196">
        <f>SUM(Z206)</f>
        <v>0</v>
      </c>
      <c r="AB206" s="196" t="s">
        <v>5</v>
      </c>
      <c r="AC206" s="13">
        <v>2019</v>
      </c>
    </row>
    <row r="207" spans="1:29" s="8" customFormat="1" ht="30" customHeight="1">
      <c r="A207" s="11"/>
      <c r="B207" s="12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1"/>
      <c r="R207" s="51"/>
      <c r="S207" s="51"/>
      <c r="T207" s="164" t="s">
        <v>314</v>
      </c>
      <c r="U207" s="87" t="s">
        <v>191</v>
      </c>
      <c r="V207" s="94" t="s">
        <v>5</v>
      </c>
      <c r="W207" s="94" t="s">
        <v>5</v>
      </c>
      <c r="X207" s="97">
        <v>100</v>
      </c>
      <c r="Y207" s="97">
        <v>0</v>
      </c>
      <c r="Z207" s="97">
        <v>0</v>
      </c>
      <c r="AA207" s="97">
        <v>0</v>
      </c>
      <c r="AB207" s="97">
        <v>100</v>
      </c>
      <c r="AC207" s="124">
        <v>2016</v>
      </c>
    </row>
    <row r="208" spans="1:29" s="8" customFormat="1" ht="76.5" customHeight="1">
      <c r="A208" s="11"/>
      <c r="B208" s="12"/>
      <c r="C208" s="50">
        <v>6</v>
      </c>
      <c r="D208" s="50">
        <v>5</v>
      </c>
      <c r="E208" s="50">
        <v>6</v>
      </c>
      <c r="F208" s="50">
        <v>0</v>
      </c>
      <c r="G208" s="50">
        <v>8</v>
      </c>
      <c r="H208" s="50">
        <v>0</v>
      </c>
      <c r="I208" s="50">
        <v>1</v>
      </c>
      <c r="J208" s="71">
        <v>0</v>
      </c>
      <c r="K208" s="71">
        <v>2</v>
      </c>
      <c r="L208" s="71">
        <v>3</v>
      </c>
      <c r="M208" s="71">
        <v>0</v>
      </c>
      <c r="N208" s="71">
        <v>2</v>
      </c>
      <c r="O208" s="71">
        <v>5</v>
      </c>
      <c r="P208" s="71">
        <v>5</v>
      </c>
      <c r="Q208" s="60">
        <v>0</v>
      </c>
      <c r="R208" s="60">
        <v>9</v>
      </c>
      <c r="S208" s="60" t="s">
        <v>16</v>
      </c>
      <c r="T208" s="184" t="s">
        <v>17</v>
      </c>
      <c r="U208" s="185" t="s">
        <v>207</v>
      </c>
      <c r="V208" s="196">
        <v>0</v>
      </c>
      <c r="W208" s="196">
        <v>0</v>
      </c>
      <c r="X208" s="187">
        <v>2720</v>
      </c>
      <c r="Y208" s="190">
        <v>0</v>
      </c>
      <c r="Z208" s="190">
        <v>0</v>
      </c>
      <c r="AA208" s="190">
        <v>0</v>
      </c>
      <c r="AB208" s="190" t="s">
        <v>5</v>
      </c>
      <c r="AC208" s="13"/>
    </row>
    <row r="209" spans="1:29" s="8" customFormat="1" ht="34.5" customHeight="1">
      <c r="A209" s="11"/>
      <c r="B209" s="12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1"/>
      <c r="R209" s="51"/>
      <c r="S209" s="51"/>
      <c r="T209" s="164" t="s">
        <v>314</v>
      </c>
      <c r="U209" s="87" t="s">
        <v>191</v>
      </c>
      <c r="V209" s="94" t="s">
        <v>5</v>
      </c>
      <c r="W209" s="94" t="s">
        <v>5</v>
      </c>
      <c r="X209" s="97">
        <v>100</v>
      </c>
      <c r="Y209" s="97">
        <v>0</v>
      </c>
      <c r="Z209" s="97">
        <v>0</v>
      </c>
      <c r="AA209" s="97">
        <v>0</v>
      </c>
      <c r="AB209" s="97">
        <v>100</v>
      </c>
      <c r="AC209" s="124">
        <v>2016</v>
      </c>
    </row>
    <row r="210" spans="1:29" s="8" customFormat="1" ht="90" customHeight="1">
      <c r="A210" s="11"/>
      <c r="B210" s="12"/>
      <c r="C210" s="50">
        <v>6</v>
      </c>
      <c r="D210" s="50">
        <v>5</v>
      </c>
      <c r="E210" s="50">
        <v>6</v>
      </c>
      <c r="F210" s="50">
        <v>0</v>
      </c>
      <c r="G210" s="50">
        <v>8</v>
      </c>
      <c r="H210" s="50">
        <v>0</v>
      </c>
      <c r="I210" s="50">
        <v>1</v>
      </c>
      <c r="J210" s="71">
        <v>0</v>
      </c>
      <c r="K210" s="71">
        <v>2</v>
      </c>
      <c r="L210" s="71">
        <v>3</v>
      </c>
      <c r="M210" s="71">
        <v>0</v>
      </c>
      <c r="N210" s="71">
        <v>2</v>
      </c>
      <c r="O210" s="71" t="s">
        <v>245</v>
      </c>
      <c r="P210" s="71">
        <v>5</v>
      </c>
      <c r="Q210" s="60">
        <v>0</v>
      </c>
      <c r="R210" s="60">
        <v>9</v>
      </c>
      <c r="S210" s="60" t="s">
        <v>331</v>
      </c>
      <c r="T210" s="184" t="s">
        <v>19</v>
      </c>
      <c r="U210" s="185" t="s">
        <v>207</v>
      </c>
      <c r="V210" s="196">
        <v>0</v>
      </c>
      <c r="W210" s="196">
        <v>0</v>
      </c>
      <c r="X210" s="187">
        <v>68</v>
      </c>
      <c r="Y210" s="190">
        <v>0</v>
      </c>
      <c r="Z210" s="190">
        <v>0</v>
      </c>
      <c r="AA210" s="190">
        <v>0</v>
      </c>
      <c r="AB210" s="190" t="s">
        <v>5</v>
      </c>
      <c r="AC210" s="13"/>
    </row>
    <row r="211" spans="1:29" s="8" customFormat="1" ht="35.25" customHeight="1">
      <c r="A211" s="11"/>
      <c r="B211" s="12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7"/>
      <c r="N211" s="50"/>
      <c r="O211" s="50"/>
      <c r="P211" s="50"/>
      <c r="Q211" s="51"/>
      <c r="R211" s="51"/>
      <c r="S211" s="51"/>
      <c r="T211" s="164" t="s">
        <v>314</v>
      </c>
      <c r="U211" s="10" t="s">
        <v>191</v>
      </c>
      <c r="V211" s="93" t="s">
        <v>5</v>
      </c>
      <c r="W211" s="93" t="s">
        <v>5</v>
      </c>
      <c r="X211" s="96">
        <v>100</v>
      </c>
      <c r="Y211" s="96">
        <v>0</v>
      </c>
      <c r="Z211" s="96">
        <v>0</v>
      </c>
      <c r="AA211" s="96">
        <v>0</v>
      </c>
      <c r="AB211" s="96">
        <v>100</v>
      </c>
      <c r="AC211" s="13"/>
    </row>
    <row r="212" spans="1:29" s="182" customFormat="1" ht="33.75" customHeight="1">
      <c r="A212" s="179"/>
      <c r="B212" s="180"/>
      <c r="C212" s="50">
        <v>6</v>
      </c>
      <c r="D212" s="50">
        <v>5</v>
      </c>
      <c r="E212" s="50">
        <v>6</v>
      </c>
      <c r="F212" s="50">
        <v>0</v>
      </c>
      <c r="G212" s="50">
        <v>8</v>
      </c>
      <c r="H212" s="50">
        <v>0</v>
      </c>
      <c r="I212" s="50">
        <v>1</v>
      </c>
      <c r="J212" s="50">
        <v>0</v>
      </c>
      <c r="K212" s="50">
        <v>2</v>
      </c>
      <c r="L212" s="50">
        <v>3</v>
      </c>
      <c r="M212" s="50">
        <v>0</v>
      </c>
      <c r="N212" s="50">
        <v>2</v>
      </c>
      <c r="O212" s="50">
        <v>2</v>
      </c>
      <c r="P212" s="50">
        <v>3</v>
      </c>
      <c r="Q212" s="51">
        <v>1</v>
      </c>
      <c r="R212" s="51">
        <v>4</v>
      </c>
      <c r="S212" s="51" t="s">
        <v>241</v>
      </c>
      <c r="T212" s="184" t="s">
        <v>115</v>
      </c>
      <c r="U212" s="185" t="s">
        <v>200</v>
      </c>
      <c r="V212" s="232" t="s">
        <v>5</v>
      </c>
      <c r="W212" s="232" t="s">
        <v>5</v>
      </c>
      <c r="X212" s="232" t="s">
        <v>5</v>
      </c>
      <c r="Y212" s="203">
        <v>200</v>
      </c>
      <c r="Z212" s="196">
        <f>Y212</f>
        <v>200</v>
      </c>
      <c r="AA212" s="196">
        <f>Z212</f>
        <v>200</v>
      </c>
      <c r="AB212" s="196" t="s">
        <v>5</v>
      </c>
      <c r="AC212" s="181">
        <v>2015</v>
      </c>
    </row>
    <row r="213" spans="1:29" s="182" customFormat="1" ht="36" customHeight="1">
      <c r="A213" s="179"/>
      <c r="B213" s="18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7"/>
      <c r="N213" s="57"/>
      <c r="O213" s="50"/>
      <c r="P213" s="50"/>
      <c r="Q213" s="51"/>
      <c r="R213" s="51"/>
      <c r="S213" s="51"/>
      <c r="T213" s="66" t="s">
        <v>116</v>
      </c>
      <c r="U213" s="87" t="s">
        <v>191</v>
      </c>
      <c r="V213" s="211" t="s">
        <v>5</v>
      </c>
      <c r="W213" s="211" t="s">
        <v>5</v>
      </c>
      <c r="X213" s="211" t="s">
        <v>5</v>
      </c>
      <c r="Y213" s="176">
        <v>100</v>
      </c>
      <c r="Z213" s="176">
        <v>0</v>
      </c>
      <c r="AA213" s="176">
        <v>0</v>
      </c>
      <c r="AB213" s="176">
        <v>100</v>
      </c>
      <c r="AC213" s="181"/>
    </row>
    <row r="214" spans="1:29" s="182" customFormat="1" ht="45" customHeight="1">
      <c r="A214" s="179"/>
      <c r="B214" s="180"/>
      <c r="C214" s="50">
        <v>6</v>
      </c>
      <c r="D214" s="50">
        <v>5</v>
      </c>
      <c r="E214" s="50">
        <v>6</v>
      </c>
      <c r="F214" s="50">
        <v>0</v>
      </c>
      <c r="G214" s="50">
        <v>8</v>
      </c>
      <c r="H214" s="50">
        <v>0</v>
      </c>
      <c r="I214" s="50">
        <v>1</v>
      </c>
      <c r="J214" s="50">
        <v>0</v>
      </c>
      <c r="K214" s="50">
        <v>2</v>
      </c>
      <c r="L214" s="50">
        <v>3</v>
      </c>
      <c r="M214" s="50">
        <v>0</v>
      </c>
      <c r="N214" s="50">
        <v>2</v>
      </c>
      <c r="O214" s="50" t="s">
        <v>18</v>
      </c>
      <c r="P214" s="50">
        <v>5</v>
      </c>
      <c r="Q214" s="51">
        <v>1</v>
      </c>
      <c r="R214" s="51">
        <v>9</v>
      </c>
      <c r="S214" s="51" t="s">
        <v>241</v>
      </c>
      <c r="T214" s="184" t="s">
        <v>117</v>
      </c>
      <c r="U214" s="185" t="s">
        <v>200</v>
      </c>
      <c r="V214" s="232" t="s">
        <v>5</v>
      </c>
      <c r="W214" s="232" t="s">
        <v>5</v>
      </c>
      <c r="X214" s="232" t="s">
        <v>5</v>
      </c>
      <c r="Y214" s="203">
        <v>150</v>
      </c>
      <c r="Z214" s="196">
        <f>Y214</f>
        <v>150</v>
      </c>
      <c r="AA214" s="196">
        <f>Z214</f>
        <v>150</v>
      </c>
      <c r="AB214" s="196" t="s">
        <v>5</v>
      </c>
      <c r="AC214" s="181">
        <v>2015</v>
      </c>
    </row>
    <row r="215" spans="1:29" s="182" customFormat="1" ht="30.75" customHeight="1">
      <c r="A215" s="179"/>
      <c r="B215" s="180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216"/>
      <c r="N215" s="216"/>
      <c r="O215" s="115"/>
      <c r="P215" s="115"/>
      <c r="Q215" s="217"/>
      <c r="R215" s="217"/>
      <c r="S215" s="217"/>
      <c r="T215" s="66" t="s">
        <v>118</v>
      </c>
      <c r="U215" s="87" t="s">
        <v>191</v>
      </c>
      <c r="V215" s="211" t="s">
        <v>5</v>
      </c>
      <c r="W215" s="211" t="s">
        <v>5</v>
      </c>
      <c r="X215" s="211" t="s">
        <v>5</v>
      </c>
      <c r="Y215" s="176">
        <v>100</v>
      </c>
      <c r="Z215" s="176">
        <v>0</v>
      </c>
      <c r="AA215" s="176">
        <v>0</v>
      </c>
      <c r="AB215" s="176">
        <v>100</v>
      </c>
      <c r="AC215" s="181"/>
    </row>
    <row r="216" spans="1:29" s="8" customFormat="1" ht="51.75" customHeight="1">
      <c r="A216" s="76">
        <v>6</v>
      </c>
      <c r="B216" s="77">
        <v>5</v>
      </c>
      <c r="C216" s="78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4"/>
      <c r="R216" s="74"/>
      <c r="S216" s="74"/>
      <c r="T216" s="53" t="s">
        <v>253</v>
      </c>
      <c r="U216" s="54" t="s">
        <v>207</v>
      </c>
      <c r="V216" s="107">
        <f t="shared" ref="V216:AA216" si="16">SUM(V217,V224)</f>
        <v>1070.5999999999999</v>
      </c>
      <c r="W216" s="103">
        <f t="shared" si="16"/>
        <v>1000</v>
      </c>
      <c r="X216" s="103">
        <f>SUM(X217,X224)</f>
        <v>1450</v>
      </c>
      <c r="Y216" s="207">
        <f t="shared" si="16"/>
        <v>1592.88</v>
      </c>
      <c r="Z216" s="103">
        <f t="shared" si="16"/>
        <v>1260</v>
      </c>
      <c r="AA216" s="103">
        <f t="shared" si="16"/>
        <v>1242</v>
      </c>
      <c r="AB216" s="103" t="s">
        <v>5</v>
      </c>
      <c r="AC216" s="81">
        <v>2019</v>
      </c>
    </row>
    <row r="217" spans="1:29" s="8" customFormat="1" ht="32.25" customHeight="1">
      <c r="A217" s="11"/>
      <c r="B217" s="12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2"/>
      <c r="R217" s="52"/>
      <c r="S217" s="52"/>
      <c r="T217" s="157" t="s">
        <v>342</v>
      </c>
      <c r="U217" s="172" t="s">
        <v>207</v>
      </c>
      <c r="V217" s="175">
        <v>0</v>
      </c>
      <c r="W217" s="171">
        <v>0</v>
      </c>
      <c r="X217" s="171">
        <v>0</v>
      </c>
      <c r="Y217" s="171">
        <v>0</v>
      </c>
      <c r="Z217" s="171">
        <v>0</v>
      </c>
      <c r="AA217" s="171">
        <v>0</v>
      </c>
      <c r="AB217" s="171">
        <f>SUM(V217:AA217)</f>
        <v>0</v>
      </c>
      <c r="AC217" s="13">
        <v>2019</v>
      </c>
    </row>
    <row r="218" spans="1:29" s="8" customFormat="1" ht="31.5" customHeight="1">
      <c r="A218" s="11"/>
      <c r="B218" s="12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1"/>
      <c r="R218" s="51"/>
      <c r="S218" s="51"/>
      <c r="T218" s="9" t="s">
        <v>343</v>
      </c>
      <c r="U218" s="10" t="s">
        <v>189</v>
      </c>
      <c r="V218" s="105">
        <v>250</v>
      </c>
      <c r="W218" s="105">
        <v>250</v>
      </c>
      <c r="X218" s="98">
        <v>260</v>
      </c>
      <c r="Y218" s="105">
        <v>270</v>
      </c>
      <c r="Z218" s="105">
        <v>270</v>
      </c>
      <c r="AA218" s="105">
        <v>270</v>
      </c>
      <c r="AB218" s="105">
        <f>SUM(V218:AA218)</f>
        <v>1570</v>
      </c>
      <c r="AC218" s="13">
        <v>2019</v>
      </c>
    </row>
    <row r="219" spans="1:29" s="8" customFormat="1" ht="30.75" customHeight="1">
      <c r="A219" s="11"/>
      <c r="B219" s="12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1"/>
      <c r="R219" s="51"/>
      <c r="S219" s="51"/>
      <c r="T219" s="9" t="s">
        <v>344</v>
      </c>
      <c r="U219" s="10" t="s">
        <v>190</v>
      </c>
      <c r="V219" s="49">
        <v>11500</v>
      </c>
      <c r="W219" s="49">
        <v>11500</v>
      </c>
      <c r="X219" s="49">
        <v>11520</v>
      </c>
      <c r="Y219" s="49">
        <v>11530</v>
      </c>
      <c r="Z219" s="49">
        <v>11530</v>
      </c>
      <c r="AA219" s="49">
        <v>11530</v>
      </c>
      <c r="AB219" s="218">
        <f>SUM(V219:AA219)</f>
        <v>69110</v>
      </c>
      <c r="AC219" s="13">
        <v>2017</v>
      </c>
    </row>
    <row r="220" spans="1:29" s="8" customFormat="1" ht="38.25" customHeight="1">
      <c r="A220" s="11"/>
      <c r="B220" s="12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1"/>
      <c r="R220" s="51"/>
      <c r="S220" s="51"/>
      <c r="T220" s="9" t="s">
        <v>216</v>
      </c>
      <c r="U220" s="10" t="s">
        <v>11</v>
      </c>
      <c r="V220" s="49">
        <v>1</v>
      </c>
      <c r="W220" s="49">
        <v>1</v>
      </c>
      <c r="X220" s="49">
        <v>1</v>
      </c>
      <c r="Y220" s="49">
        <v>1</v>
      </c>
      <c r="Z220" s="49">
        <v>1</v>
      </c>
      <c r="AA220" s="49">
        <v>1</v>
      </c>
      <c r="AB220" s="49" t="s">
        <v>5</v>
      </c>
      <c r="AC220" s="13">
        <v>2019</v>
      </c>
    </row>
    <row r="221" spans="1:29" s="8" customFormat="1" ht="33" customHeight="1">
      <c r="A221" s="11"/>
      <c r="B221" s="12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1"/>
      <c r="R221" s="51"/>
      <c r="S221" s="51"/>
      <c r="T221" s="66" t="s">
        <v>90</v>
      </c>
      <c r="U221" s="10" t="s">
        <v>191</v>
      </c>
      <c r="V221" s="88">
        <v>79</v>
      </c>
      <c r="W221" s="96">
        <v>79</v>
      </c>
      <c r="X221" s="97">
        <v>80</v>
      </c>
      <c r="Y221" s="96">
        <v>82</v>
      </c>
      <c r="Z221" s="96">
        <v>83</v>
      </c>
      <c r="AA221" s="96">
        <v>84</v>
      </c>
      <c r="AB221" s="96">
        <v>84</v>
      </c>
      <c r="AC221" s="124">
        <v>2019</v>
      </c>
    </row>
    <row r="222" spans="1:29" s="8" customFormat="1" ht="47.25" customHeight="1">
      <c r="A222" s="11"/>
      <c r="B222" s="12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1"/>
      <c r="R222" s="51"/>
      <c r="S222" s="51"/>
      <c r="T222" s="9" t="s">
        <v>223</v>
      </c>
      <c r="U222" s="10" t="s">
        <v>11</v>
      </c>
      <c r="V222" s="49">
        <v>1</v>
      </c>
      <c r="W222" s="49">
        <v>1</v>
      </c>
      <c r="X222" s="49">
        <v>1</v>
      </c>
      <c r="Y222" s="49">
        <v>1</v>
      </c>
      <c r="Z222" s="49">
        <v>1</v>
      </c>
      <c r="AA222" s="49">
        <v>1</v>
      </c>
      <c r="AB222" s="49" t="s">
        <v>5</v>
      </c>
      <c r="AC222" s="13">
        <v>2019</v>
      </c>
    </row>
    <row r="223" spans="1:29" s="8" customFormat="1" ht="47.25" customHeight="1">
      <c r="A223" s="12"/>
      <c r="B223" s="12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1"/>
      <c r="R223" s="51"/>
      <c r="S223" s="51"/>
      <c r="T223" s="66" t="s">
        <v>80</v>
      </c>
      <c r="U223" s="10" t="s">
        <v>189</v>
      </c>
      <c r="V223" s="105">
        <v>250</v>
      </c>
      <c r="W223" s="105">
        <v>250</v>
      </c>
      <c r="X223" s="98">
        <v>260</v>
      </c>
      <c r="Y223" s="105">
        <v>270</v>
      </c>
      <c r="Z223" s="105">
        <v>270</v>
      </c>
      <c r="AA223" s="105">
        <v>270</v>
      </c>
      <c r="AB223" s="105">
        <f t="shared" ref="AB223:AB228" si="17">SUM(V223:AA223)</f>
        <v>1570</v>
      </c>
      <c r="AC223" s="13">
        <v>2019</v>
      </c>
    </row>
    <row r="224" spans="1:29" s="8" customFormat="1" ht="34.5" customHeight="1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2"/>
      <c r="R224" s="52"/>
      <c r="S224" s="52"/>
      <c r="T224" s="157" t="s">
        <v>345</v>
      </c>
      <c r="U224" s="172" t="s">
        <v>207</v>
      </c>
      <c r="V224" s="127">
        <v>1070.5999999999999</v>
      </c>
      <c r="W224" s="127">
        <f>SUM(W232,W260,W278)</f>
        <v>1000</v>
      </c>
      <c r="X224" s="127">
        <f>SUM(X234+X236+X238+X240+X242+X244+X246+X248+X250+X252+X254+X262+X264+X266+X268+X270+X280+X282+X284)</f>
        <v>1450</v>
      </c>
      <c r="Y224" s="219">
        <f>SUM(Y234+Y236+Y238+Y240+Y242+Y244+Y246+Y248+Y250+Y252+Y254+Y262+Y264+Y266+Y268+Y270+Y256+Y258+Y272+Y274+Y276+Y280+Y282+Y284)</f>
        <v>1592.88</v>
      </c>
      <c r="Z224" s="127">
        <f>SUM(Z234+Z236+Z238+Z240+Z242+Z244+Z246+Z248+Z250+Z252+Z254+Z262+Z264+Z266+Z268+Z270+Z256+Z258+Z272+Z280+Z282+Z284)</f>
        <v>1260</v>
      </c>
      <c r="AA224" s="127">
        <f>SUM(AA234+AA236+AA238+AA240+AA242+AA244+AA246+AA248+AA250+AA252+AA254+AA262+AA264+AA266+AA268+AA270+AA256+AA258+AA272+AA280+AA282+AA284)</f>
        <v>1242</v>
      </c>
      <c r="AB224" s="127" t="s">
        <v>5</v>
      </c>
      <c r="AC224" s="13">
        <v>2019</v>
      </c>
    </row>
    <row r="225" spans="1:33" s="8" customFormat="1" ht="36" customHeight="1">
      <c r="A225" s="59"/>
      <c r="B225" s="62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2"/>
      <c r="R225" s="52"/>
      <c r="S225" s="52"/>
      <c r="T225" s="9" t="s">
        <v>0</v>
      </c>
      <c r="U225" s="10" t="s">
        <v>189</v>
      </c>
      <c r="V225" s="61">
        <v>1100</v>
      </c>
      <c r="W225" s="61">
        <v>1100</v>
      </c>
      <c r="X225" s="131">
        <v>1150</v>
      </c>
      <c r="Y225" s="61">
        <v>1200</v>
      </c>
      <c r="Z225" s="61">
        <f t="shared" ref="Z225:AB229" si="18">SUM(Y225)</f>
        <v>1200</v>
      </c>
      <c r="AA225" s="61">
        <f t="shared" si="18"/>
        <v>1200</v>
      </c>
      <c r="AB225" s="61">
        <f t="shared" si="17"/>
        <v>6950</v>
      </c>
      <c r="AC225" s="13">
        <v>2019</v>
      </c>
    </row>
    <row r="226" spans="1:33" s="8" customFormat="1" ht="47.25" customHeight="1">
      <c r="A226" s="59"/>
      <c r="B226" s="62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2"/>
      <c r="R226" s="52"/>
      <c r="S226" s="52"/>
      <c r="T226" s="9" t="s">
        <v>1</v>
      </c>
      <c r="U226" s="10" t="s">
        <v>190</v>
      </c>
      <c r="V226" s="61">
        <v>191500</v>
      </c>
      <c r="W226" s="61">
        <v>191500</v>
      </c>
      <c r="X226" s="131">
        <v>191800</v>
      </c>
      <c r="Y226" s="61">
        <v>192100</v>
      </c>
      <c r="Z226" s="61">
        <f t="shared" si="18"/>
        <v>192100</v>
      </c>
      <c r="AA226" s="61">
        <f t="shared" si="18"/>
        <v>192100</v>
      </c>
      <c r="AB226" s="61">
        <f t="shared" si="17"/>
        <v>1151100</v>
      </c>
      <c r="AC226" s="13">
        <v>2019</v>
      </c>
    </row>
    <row r="227" spans="1:33" s="8" customFormat="1" ht="33" customHeight="1">
      <c r="A227" s="59"/>
      <c r="B227" s="62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2"/>
      <c r="R227" s="52"/>
      <c r="S227" s="52"/>
      <c r="T227" s="9" t="s">
        <v>2</v>
      </c>
      <c r="U227" s="10" t="s">
        <v>189</v>
      </c>
      <c r="V227" s="61">
        <v>77</v>
      </c>
      <c r="W227" s="61">
        <v>77</v>
      </c>
      <c r="X227" s="131">
        <v>78</v>
      </c>
      <c r="Y227" s="61">
        <v>79</v>
      </c>
      <c r="Z227" s="61">
        <f t="shared" si="18"/>
        <v>79</v>
      </c>
      <c r="AA227" s="61">
        <f t="shared" si="18"/>
        <v>79</v>
      </c>
      <c r="AB227" s="61">
        <f t="shared" si="17"/>
        <v>469</v>
      </c>
      <c r="AC227" s="13">
        <v>2019</v>
      </c>
    </row>
    <row r="228" spans="1:33" s="8" customFormat="1" ht="48.75" customHeight="1">
      <c r="A228" s="11"/>
      <c r="B228" s="12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2"/>
      <c r="R228" s="52"/>
      <c r="S228" s="52"/>
      <c r="T228" s="9" t="s">
        <v>3</v>
      </c>
      <c r="U228" s="10" t="s">
        <v>190</v>
      </c>
      <c r="V228" s="61">
        <v>1650</v>
      </c>
      <c r="W228" s="61">
        <v>1650</v>
      </c>
      <c r="X228" s="131">
        <v>1653</v>
      </c>
      <c r="Y228" s="61">
        <v>1655</v>
      </c>
      <c r="Z228" s="61">
        <f t="shared" si="18"/>
        <v>1655</v>
      </c>
      <c r="AA228" s="61">
        <f t="shared" si="18"/>
        <v>1655</v>
      </c>
      <c r="AB228" s="61">
        <f t="shared" si="17"/>
        <v>9918</v>
      </c>
      <c r="AC228" s="13">
        <v>2019</v>
      </c>
    </row>
    <row r="229" spans="1:33" s="8" customFormat="1" ht="48" customHeight="1">
      <c r="A229" s="11"/>
      <c r="B229" s="12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2"/>
      <c r="R229" s="52"/>
      <c r="S229" s="52"/>
      <c r="T229" s="9" t="s">
        <v>139</v>
      </c>
      <c r="U229" s="10" t="s">
        <v>191</v>
      </c>
      <c r="V229" s="96">
        <v>10</v>
      </c>
      <c r="W229" s="96">
        <v>10</v>
      </c>
      <c r="X229" s="97">
        <v>11</v>
      </c>
      <c r="Y229" s="96">
        <v>12</v>
      </c>
      <c r="Z229" s="96">
        <v>13</v>
      </c>
      <c r="AA229" s="96">
        <v>14</v>
      </c>
      <c r="AB229" s="96">
        <f t="shared" si="18"/>
        <v>14</v>
      </c>
      <c r="AC229" s="124">
        <v>2019</v>
      </c>
    </row>
    <row r="230" spans="1:33" s="5" customFormat="1" ht="50.25" customHeight="1">
      <c r="A230" s="22"/>
      <c r="B230" s="22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1"/>
      <c r="R230" s="51"/>
      <c r="S230" s="51"/>
      <c r="T230" s="9" t="s">
        <v>208</v>
      </c>
      <c r="U230" s="10" t="s">
        <v>11</v>
      </c>
      <c r="V230" s="49">
        <v>1</v>
      </c>
      <c r="W230" s="49">
        <v>1</v>
      </c>
      <c r="X230" s="49">
        <v>1</v>
      </c>
      <c r="Y230" s="49">
        <v>1</v>
      </c>
      <c r="Z230" s="49">
        <v>1</v>
      </c>
      <c r="AA230" s="49">
        <v>1</v>
      </c>
      <c r="AB230" s="49">
        <v>1</v>
      </c>
      <c r="AC230" s="13">
        <v>2019</v>
      </c>
      <c r="AD230" s="20"/>
      <c r="AE230" s="20"/>
      <c r="AF230" s="20"/>
      <c r="AG230" s="20"/>
    </row>
    <row r="231" spans="1:33" s="5" customFormat="1" ht="33" customHeight="1">
      <c r="A231" s="22"/>
      <c r="B231" s="22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1"/>
      <c r="R231" s="51"/>
      <c r="S231" s="51"/>
      <c r="T231" s="66" t="s">
        <v>81</v>
      </c>
      <c r="U231" s="10" t="s">
        <v>191</v>
      </c>
      <c r="V231" s="96">
        <v>75</v>
      </c>
      <c r="W231" s="96">
        <v>75</v>
      </c>
      <c r="X231" s="97">
        <v>78</v>
      </c>
      <c r="Y231" s="96">
        <v>80</v>
      </c>
      <c r="Z231" s="96">
        <v>81</v>
      </c>
      <c r="AA231" s="96">
        <v>82</v>
      </c>
      <c r="AB231" s="96">
        <f>SUM(AA231)</f>
        <v>82</v>
      </c>
      <c r="AC231" s="124">
        <v>2019</v>
      </c>
      <c r="AD231" s="20"/>
      <c r="AE231" s="20"/>
      <c r="AF231" s="20"/>
      <c r="AG231" s="20"/>
    </row>
    <row r="232" spans="1:33" ht="48" customHeight="1">
      <c r="A232" s="15"/>
      <c r="B232" s="15"/>
      <c r="C232" s="71">
        <v>6</v>
      </c>
      <c r="D232" s="71">
        <v>5</v>
      </c>
      <c r="E232" s="71">
        <v>6</v>
      </c>
      <c r="F232" s="71">
        <v>0</v>
      </c>
      <c r="G232" s="71">
        <v>8</v>
      </c>
      <c r="H232" s="71">
        <v>0</v>
      </c>
      <c r="I232" s="71">
        <v>1</v>
      </c>
      <c r="J232" s="71">
        <v>0</v>
      </c>
      <c r="K232" s="71">
        <v>2</v>
      </c>
      <c r="L232" s="71">
        <v>4</v>
      </c>
      <c r="M232" s="71">
        <v>1</v>
      </c>
      <c r="N232" s="71">
        <v>0</v>
      </c>
      <c r="O232" s="71">
        <v>2</v>
      </c>
      <c r="P232" s="71">
        <v>0</v>
      </c>
      <c r="Q232" s="60"/>
      <c r="R232" s="60"/>
      <c r="S232" s="60"/>
      <c r="T232" s="184" t="s">
        <v>91</v>
      </c>
      <c r="U232" s="185" t="s">
        <v>207</v>
      </c>
      <c r="V232" s="197">
        <v>636.1</v>
      </c>
      <c r="W232" s="191">
        <v>889</v>
      </c>
      <c r="X232" s="191">
        <v>0</v>
      </c>
      <c r="Y232" s="191">
        <v>0</v>
      </c>
      <c r="Z232" s="199">
        <v>0</v>
      </c>
      <c r="AA232" s="199">
        <v>0</v>
      </c>
      <c r="AB232" s="187" t="s">
        <v>5</v>
      </c>
      <c r="AC232" s="13">
        <v>2019</v>
      </c>
      <c r="AD232" s="16"/>
      <c r="AE232" s="16"/>
      <c r="AF232" s="16"/>
      <c r="AG232" s="16"/>
    </row>
    <row r="233" spans="1:33" ht="78" customHeight="1">
      <c r="A233" s="15"/>
      <c r="B233" s="15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1"/>
      <c r="R233" s="51"/>
      <c r="S233" s="51"/>
      <c r="T233" s="66" t="s">
        <v>82</v>
      </c>
      <c r="U233" s="10" t="s">
        <v>191</v>
      </c>
      <c r="V233" s="111">
        <f>V232/V216*100</f>
        <v>59.415281150756591</v>
      </c>
      <c r="W233" s="111">
        <f>W232/W216*100</f>
        <v>88.9</v>
      </c>
      <c r="X233" s="111">
        <f>X232/X216*100</f>
        <v>0</v>
      </c>
      <c r="Y233" s="88">
        <v>0</v>
      </c>
      <c r="Z233" s="88">
        <v>0</v>
      </c>
      <c r="AA233" s="88">
        <v>0</v>
      </c>
      <c r="AB233" s="88">
        <v>88.9</v>
      </c>
      <c r="AC233" s="124">
        <v>2016</v>
      </c>
      <c r="AD233" s="16"/>
      <c r="AE233" s="16"/>
      <c r="AF233" s="16"/>
      <c r="AG233" s="16"/>
    </row>
    <row r="234" spans="1:33" ht="24.75" customHeight="1">
      <c r="A234" s="15"/>
      <c r="B234" s="15"/>
      <c r="C234" s="50">
        <v>6</v>
      </c>
      <c r="D234" s="50">
        <v>5</v>
      </c>
      <c r="E234" s="50">
        <v>6</v>
      </c>
      <c r="F234" s="50">
        <v>0</v>
      </c>
      <c r="G234" s="50">
        <v>8</v>
      </c>
      <c r="H234" s="50">
        <v>0</v>
      </c>
      <c r="I234" s="50">
        <v>1</v>
      </c>
      <c r="J234" s="50">
        <v>0</v>
      </c>
      <c r="K234" s="50">
        <v>2</v>
      </c>
      <c r="L234" s="50">
        <v>4</v>
      </c>
      <c r="M234" s="50">
        <v>0</v>
      </c>
      <c r="N234" s="50">
        <v>2</v>
      </c>
      <c r="O234" s="50">
        <v>2</v>
      </c>
      <c r="P234" s="50">
        <v>0</v>
      </c>
      <c r="Q234" s="51">
        <v>4</v>
      </c>
      <c r="R234" s="51">
        <v>1</v>
      </c>
      <c r="S234" s="51" t="s">
        <v>243</v>
      </c>
      <c r="T234" s="184" t="s">
        <v>163</v>
      </c>
      <c r="U234" s="185" t="s">
        <v>207</v>
      </c>
      <c r="V234" s="197">
        <v>0</v>
      </c>
      <c r="W234" s="197">
        <v>0</v>
      </c>
      <c r="X234" s="191">
        <v>147</v>
      </c>
      <c r="Y234" s="204">
        <v>80</v>
      </c>
      <c r="Z234" s="199">
        <f>SUM(Y234)</f>
        <v>80</v>
      </c>
      <c r="AA234" s="199">
        <f>SUM(Z234)</f>
        <v>80</v>
      </c>
      <c r="AB234" s="197" t="s">
        <v>5</v>
      </c>
      <c r="AC234" s="124"/>
      <c r="AD234" s="16"/>
      <c r="AE234" s="16"/>
      <c r="AF234" s="16"/>
      <c r="AG234" s="16"/>
    </row>
    <row r="235" spans="1:33" ht="31.5" customHeight="1">
      <c r="A235" s="15"/>
      <c r="B235" s="15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1"/>
      <c r="R235" s="51"/>
      <c r="S235" s="51"/>
      <c r="T235" s="66" t="s">
        <v>173</v>
      </c>
      <c r="U235" s="87" t="s">
        <v>190</v>
      </c>
      <c r="V235" s="94" t="s">
        <v>5</v>
      </c>
      <c r="W235" s="94" t="s">
        <v>5</v>
      </c>
      <c r="X235" s="132">
        <v>10000</v>
      </c>
      <c r="Y235" s="132">
        <v>10500</v>
      </c>
      <c r="Z235" s="132">
        <v>11000</v>
      </c>
      <c r="AA235" s="132">
        <v>11500</v>
      </c>
      <c r="AB235" s="132">
        <v>11500</v>
      </c>
      <c r="AC235" s="124"/>
      <c r="AD235" s="16"/>
      <c r="AE235" s="16"/>
      <c r="AF235" s="16"/>
      <c r="AG235" s="16"/>
    </row>
    <row r="236" spans="1:33" ht="31.5" customHeight="1">
      <c r="A236" s="15"/>
      <c r="B236" s="15"/>
      <c r="C236" s="50">
        <v>6</v>
      </c>
      <c r="D236" s="50">
        <v>5</v>
      </c>
      <c r="E236" s="50">
        <v>6</v>
      </c>
      <c r="F236" s="50">
        <v>0</v>
      </c>
      <c r="G236" s="50">
        <v>8</v>
      </c>
      <c r="H236" s="50">
        <v>0</v>
      </c>
      <c r="I236" s="50">
        <v>1</v>
      </c>
      <c r="J236" s="50">
        <v>0</v>
      </c>
      <c r="K236" s="50">
        <v>2</v>
      </c>
      <c r="L236" s="50">
        <v>4</v>
      </c>
      <c r="M236" s="50">
        <v>0</v>
      </c>
      <c r="N236" s="50">
        <v>2</v>
      </c>
      <c r="O236" s="50">
        <v>2</v>
      </c>
      <c r="P236" s="50">
        <v>0</v>
      </c>
      <c r="Q236" s="51">
        <v>4</v>
      </c>
      <c r="R236" s="51">
        <v>2</v>
      </c>
      <c r="S236" s="51" t="s">
        <v>243</v>
      </c>
      <c r="T236" s="184" t="s">
        <v>164</v>
      </c>
      <c r="U236" s="185" t="s">
        <v>207</v>
      </c>
      <c r="V236" s="197">
        <v>0</v>
      </c>
      <c r="W236" s="197">
        <v>0</v>
      </c>
      <c r="X236" s="191">
        <v>105</v>
      </c>
      <c r="Y236" s="204">
        <v>105</v>
      </c>
      <c r="Z236" s="199">
        <v>115</v>
      </c>
      <c r="AA236" s="199">
        <v>127</v>
      </c>
      <c r="AB236" s="197" t="s">
        <v>5</v>
      </c>
      <c r="AC236" s="124"/>
      <c r="AD236" s="16"/>
      <c r="AE236" s="16"/>
      <c r="AF236" s="16"/>
      <c r="AG236" s="16"/>
    </row>
    <row r="237" spans="1:33" ht="30" customHeight="1">
      <c r="A237" s="15"/>
      <c r="B237" s="15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1"/>
      <c r="R237" s="51"/>
      <c r="S237" s="51"/>
      <c r="T237" s="66" t="s">
        <v>165</v>
      </c>
      <c r="U237" s="87" t="s">
        <v>190</v>
      </c>
      <c r="V237" s="94" t="s">
        <v>5</v>
      </c>
      <c r="W237" s="94" t="s">
        <v>5</v>
      </c>
      <c r="X237" s="132">
        <v>12000</v>
      </c>
      <c r="Y237" s="132">
        <v>12500</v>
      </c>
      <c r="Z237" s="132">
        <v>13000</v>
      </c>
      <c r="AA237" s="132">
        <v>13500</v>
      </c>
      <c r="AB237" s="132">
        <v>13500</v>
      </c>
      <c r="AC237" s="124"/>
      <c r="AD237" s="16"/>
      <c r="AE237" s="16"/>
      <c r="AF237" s="16"/>
      <c r="AG237" s="16"/>
    </row>
    <row r="238" spans="1:33" ht="30.75" customHeight="1">
      <c r="A238" s="15"/>
      <c r="B238" s="15"/>
      <c r="C238" s="50">
        <v>6</v>
      </c>
      <c r="D238" s="50">
        <v>5</v>
      </c>
      <c r="E238" s="50">
        <v>6</v>
      </c>
      <c r="F238" s="50">
        <v>0</v>
      </c>
      <c r="G238" s="50">
        <v>8</v>
      </c>
      <c r="H238" s="50">
        <v>0</v>
      </c>
      <c r="I238" s="50">
        <v>1</v>
      </c>
      <c r="J238" s="50">
        <v>0</v>
      </c>
      <c r="K238" s="50">
        <v>2</v>
      </c>
      <c r="L238" s="50">
        <v>4</v>
      </c>
      <c r="M238" s="50">
        <v>0</v>
      </c>
      <c r="N238" s="50">
        <v>2</v>
      </c>
      <c r="O238" s="50">
        <v>2</v>
      </c>
      <c r="P238" s="50">
        <v>0</v>
      </c>
      <c r="Q238" s="51">
        <v>4</v>
      </c>
      <c r="R238" s="51">
        <v>3</v>
      </c>
      <c r="S238" s="51" t="s">
        <v>243</v>
      </c>
      <c r="T238" s="184" t="s">
        <v>174</v>
      </c>
      <c r="U238" s="185" t="s">
        <v>207</v>
      </c>
      <c r="V238" s="197">
        <v>0</v>
      </c>
      <c r="W238" s="197">
        <v>0</v>
      </c>
      <c r="X238" s="199">
        <v>55</v>
      </c>
      <c r="Y238" s="204">
        <v>60</v>
      </c>
      <c r="Z238" s="199">
        <f>SUM(Y238)</f>
        <v>60</v>
      </c>
      <c r="AA238" s="199">
        <f>SUM(Z238)</f>
        <v>60</v>
      </c>
      <c r="AB238" s="197" t="s">
        <v>5</v>
      </c>
      <c r="AC238" s="124"/>
      <c r="AD238" s="16"/>
      <c r="AE238" s="16"/>
      <c r="AF238" s="16"/>
      <c r="AG238" s="16"/>
    </row>
    <row r="239" spans="1:33" ht="31.5" customHeight="1">
      <c r="A239" s="15"/>
      <c r="B239" s="15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1"/>
      <c r="R239" s="51"/>
      <c r="S239" s="51"/>
      <c r="T239" s="66" t="s">
        <v>175</v>
      </c>
      <c r="U239" s="87" t="s">
        <v>190</v>
      </c>
      <c r="V239" s="94" t="s">
        <v>5</v>
      </c>
      <c r="W239" s="94" t="s">
        <v>5</v>
      </c>
      <c r="X239" s="132">
        <v>4500</v>
      </c>
      <c r="Y239" s="132">
        <v>4700</v>
      </c>
      <c r="Z239" s="132">
        <v>4900</v>
      </c>
      <c r="AA239" s="132">
        <v>5100</v>
      </c>
      <c r="AB239" s="132">
        <v>5100</v>
      </c>
      <c r="AC239" s="124"/>
      <c r="AD239" s="16"/>
      <c r="AE239" s="16"/>
      <c r="AF239" s="16"/>
      <c r="AG239" s="16"/>
    </row>
    <row r="240" spans="1:33" ht="46.5" customHeight="1">
      <c r="A240" s="15"/>
      <c r="B240" s="15"/>
      <c r="C240" s="50">
        <v>6</v>
      </c>
      <c r="D240" s="50">
        <v>5</v>
      </c>
      <c r="E240" s="50">
        <v>6</v>
      </c>
      <c r="F240" s="50">
        <v>0</v>
      </c>
      <c r="G240" s="50">
        <v>8</v>
      </c>
      <c r="H240" s="50">
        <v>0</v>
      </c>
      <c r="I240" s="50">
        <v>1</v>
      </c>
      <c r="J240" s="50">
        <v>0</v>
      </c>
      <c r="K240" s="50">
        <v>2</v>
      </c>
      <c r="L240" s="50">
        <v>4</v>
      </c>
      <c r="M240" s="50">
        <v>0</v>
      </c>
      <c r="N240" s="50">
        <v>2</v>
      </c>
      <c r="O240" s="50">
        <v>2</v>
      </c>
      <c r="P240" s="50">
        <v>0</v>
      </c>
      <c r="Q240" s="51">
        <v>4</v>
      </c>
      <c r="R240" s="51">
        <v>4</v>
      </c>
      <c r="S240" s="51" t="s">
        <v>243</v>
      </c>
      <c r="T240" s="184" t="s">
        <v>166</v>
      </c>
      <c r="U240" s="185" t="s">
        <v>207</v>
      </c>
      <c r="V240" s="197">
        <v>0</v>
      </c>
      <c r="W240" s="197">
        <v>0</v>
      </c>
      <c r="X240" s="199">
        <v>30</v>
      </c>
      <c r="Y240" s="204">
        <v>35</v>
      </c>
      <c r="Z240" s="199">
        <f>SUM(Y240)</f>
        <v>35</v>
      </c>
      <c r="AA240" s="199">
        <f>SUM(Z240)</f>
        <v>35</v>
      </c>
      <c r="AB240" s="197" t="s">
        <v>5</v>
      </c>
      <c r="AC240" s="124"/>
      <c r="AD240" s="16"/>
      <c r="AE240" s="16"/>
      <c r="AF240" s="16"/>
      <c r="AG240" s="16"/>
    </row>
    <row r="241" spans="1:33" ht="31.5" customHeight="1">
      <c r="A241" s="15"/>
      <c r="B241" s="15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1"/>
      <c r="R241" s="51"/>
      <c r="S241" s="51"/>
      <c r="T241" s="66" t="s">
        <v>144</v>
      </c>
      <c r="U241" s="87" t="s">
        <v>190</v>
      </c>
      <c r="V241" s="94" t="s">
        <v>5</v>
      </c>
      <c r="W241" s="94" t="s">
        <v>5</v>
      </c>
      <c r="X241" s="132">
        <v>3000</v>
      </c>
      <c r="Y241" s="132">
        <v>3000</v>
      </c>
      <c r="Z241" s="132">
        <v>4500</v>
      </c>
      <c r="AA241" s="132">
        <v>4500</v>
      </c>
      <c r="AB241" s="132">
        <v>4500</v>
      </c>
      <c r="AC241" s="124"/>
      <c r="AD241" s="16"/>
      <c r="AE241" s="16"/>
      <c r="AF241" s="16"/>
      <c r="AG241" s="16"/>
    </row>
    <row r="242" spans="1:33" ht="36" customHeight="1">
      <c r="A242" s="15"/>
      <c r="B242" s="15"/>
      <c r="C242" s="50">
        <v>6</v>
      </c>
      <c r="D242" s="50">
        <v>5</v>
      </c>
      <c r="E242" s="50">
        <v>6</v>
      </c>
      <c r="F242" s="50">
        <v>0</v>
      </c>
      <c r="G242" s="50">
        <v>8</v>
      </c>
      <c r="H242" s="50">
        <v>0</v>
      </c>
      <c r="I242" s="50">
        <v>1</v>
      </c>
      <c r="J242" s="50">
        <v>0</v>
      </c>
      <c r="K242" s="50">
        <v>2</v>
      </c>
      <c r="L242" s="50">
        <v>4</v>
      </c>
      <c r="M242" s="50">
        <v>0</v>
      </c>
      <c r="N242" s="50">
        <v>2</v>
      </c>
      <c r="O242" s="50">
        <v>2</v>
      </c>
      <c r="P242" s="50">
        <v>0</v>
      </c>
      <c r="Q242" s="51">
        <v>4</v>
      </c>
      <c r="R242" s="51">
        <v>5</v>
      </c>
      <c r="S242" s="51" t="s">
        <v>243</v>
      </c>
      <c r="T242" s="184" t="s">
        <v>316</v>
      </c>
      <c r="U242" s="185" t="s">
        <v>207</v>
      </c>
      <c r="V242" s="197">
        <v>0</v>
      </c>
      <c r="W242" s="197">
        <v>0</v>
      </c>
      <c r="X242" s="199">
        <v>80</v>
      </c>
      <c r="Y242" s="204">
        <v>0</v>
      </c>
      <c r="Z242" s="199">
        <f>SUM(Y242)</f>
        <v>0</v>
      </c>
      <c r="AA242" s="199">
        <f>SUM(Z242)</f>
        <v>0</v>
      </c>
      <c r="AB242" s="197" t="s">
        <v>5</v>
      </c>
      <c r="AC242" s="124"/>
      <c r="AD242" s="16"/>
      <c r="AE242" s="16"/>
      <c r="AF242" s="16"/>
      <c r="AG242" s="16"/>
    </row>
    <row r="243" spans="1:33" s="152" customFormat="1" ht="31.5" customHeight="1">
      <c r="A243" s="161"/>
      <c r="B243" s="161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8"/>
      <c r="R243" s="58"/>
      <c r="S243" s="58"/>
      <c r="T243" s="66" t="s">
        <v>172</v>
      </c>
      <c r="U243" s="87" t="s">
        <v>190</v>
      </c>
      <c r="V243" s="94" t="s">
        <v>5</v>
      </c>
      <c r="W243" s="94" t="s">
        <v>5</v>
      </c>
      <c r="X243" s="132">
        <v>185</v>
      </c>
      <c r="Y243" s="132">
        <v>185</v>
      </c>
      <c r="Z243" s="132">
        <v>185</v>
      </c>
      <c r="AA243" s="220">
        <v>185</v>
      </c>
      <c r="AB243" s="220">
        <v>185</v>
      </c>
      <c r="AC243" s="162"/>
      <c r="AD243" s="163"/>
      <c r="AE243" s="163"/>
      <c r="AF243" s="163"/>
      <c r="AG243" s="163"/>
    </row>
    <row r="244" spans="1:33" ht="32.25" customHeight="1">
      <c r="A244" s="15"/>
      <c r="B244" s="15"/>
      <c r="C244" s="50">
        <v>6</v>
      </c>
      <c r="D244" s="50">
        <v>5</v>
      </c>
      <c r="E244" s="50">
        <v>6</v>
      </c>
      <c r="F244" s="50">
        <v>0</v>
      </c>
      <c r="G244" s="50">
        <v>8</v>
      </c>
      <c r="H244" s="50">
        <v>0</v>
      </c>
      <c r="I244" s="50">
        <v>1</v>
      </c>
      <c r="J244" s="50">
        <v>0</v>
      </c>
      <c r="K244" s="50">
        <v>2</v>
      </c>
      <c r="L244" s="50">
        <v>4</v>
      </c>
      <c r="M244" s="50">
        <v>0</v>
      </c>
      <c r="N244" s="50">
        <v>2</v>
      </c>
      <c r="O244" s="50">
        <v>2</v>
      </c>
      <c r="P244" s="50">
        <v>0</v>
      </c>
      <c r="Q244" s="51">
        <v>4</v>
      </c>
      <c r="R244" s="51">
        <v>8</v>
      </c>
      <c r="S244" s="51" t="s">
        <v>243</v>
      </c>
      <c r="T244" s="184" t="s">
        <v>176</v>
      </c>
      <c r="U244" s="185" t="s">
        <v>207</v>
      </c>
      <c r="V244" s="197">
        <v>0</v>
      </c>
      <c r="W244" s="197">
        <v>0</v>
      </c>
      <c r="X244" s="199">
        <v>0</v>
      </c>
      <c r="Y244" s="204">
        <v>0</v>
      </c>
      <c r="Z244" s="199">
        <v>100</v>
      </c>
      <c r="AA244" s="199">
        <v>0</v>
      </c>
      <c r="AB244" s="197" t="s">
        <v>5</v>
      </c>
      <c r="AC244" s="124"/>
      <c r="AD244" s="16"/>
      <c r="AE244" s="16"/>
      <c r="AF244" s="16"/>
      <c r="AG244" s="16"/>
    </row>
    <row r="245" spans="1:33" ht="31.5" customHeight="1">
      <c r="A245" s="15"/>
      <c r="B245" s="15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1"/>
      <c r="R245" s="51"/>
      <c r="S245" s="51"/>
      <c r="T245" s="66" t="s">
        <v>145</v>
      </c>
      <c r="U245" s="87" t="s">
        <v>190</v>
      </c>
      <c r="V245" s="94" t="s">
        <v>5</v>
      </c>
      <c r="W245" s="94" t="s">
        <v>5</v>
      </c>
      <c r="X245" s="132" t="s">
        <v>5</v>
      </c>
      <c r="Y245" s="132">
        <v>3500</v>
      </c>
      <c r="Z245" s="132">
        <v>3500</v>
      </c>
      <c r="AA245" s="132">
        <v>3500</v>
      </c>
      <c r="AB245" s="132">
        <v>3500</v>
      </c>
      <c r="AC245" s="124"/>
      <c r="AD245" s="16"/>
      <c r="AE245" s="16"/>
      <c r="AF245" s="16"/>
      <c r="AG245" s="16"/>
    </row>
    <row r="246" spans="1:33" ht="30" customHeight="1">
      <c r="A246" s="15"/>
      <c r="B246" s="15"/>
      <c r="C246" s="50">
        <v>6</v>
      </c>
      <c r="D246" s="50">
        <v>5</v>
      </c>
      <c r="E246" s="50">
        <v>6</v>
      </c>
      <c r="F246" s="50">
        <v>0</v>
      </c>
      <c r="G246" s="50">
        <v>8</v>
      </c>
      <c r="H246" s="50">
        <v>0</v>
      </c>
      <c r="I246" s="50">
        <v>1</v>
      </c>
      <c r="J246" s="50">
        <v>0</v>
      </c>
      <c r="K246" s="50">
        <v>2</v>
      </c>
      <c r="L246" s="50">
        <v>4</v>
      </c>
      <c r="M246" s="50">
        <v>0</v>
      </c>
      <c r="N246" s="50">
        <v>2</v>
      </c>
      <c r="O246" s="50">
        <v>2</v>
      </c>
      <c r="P246" s="50">
        <v>0</v>
      </c>
      <c r="Q246" s="51">
        <v>4</v>
      </c>
      <c r="R246" s="51">
        <v>9</v>
      </c>
      <c r="S246" s="51" t="s">
        <v>243</v>
      </c>
      <c r="T246" s="184" t="s">
        <v>177</v>
      </c>
      <c r="U246" s="185" t="s">
        <v>207</v>
      </c>
      <c r="V246" s="197">
        <v>0</v>
      </c>
      <c r="W246" s="197">
        <v>0</v>
      </c>
      <c r="X246" s="199">
        <v>30</v>
      </c>
      <c r="Y246" s="204">
        <v>40</v>
      </c>
      <c r="Z246" s="199">
        <f>SUM(Y246)</f>
        <v>40</v>
      </c>
      <c r="AA246" s="199">
        <f>SUM(Z246)</f>
        <v>40</v>
      </c>
      <c r="AB246" s="197" t="s">
        <v>5</v>
      </c>
      <c r="AC246" s="124"/>
      <c r="AD246" s="16"/>
      <c r="AE246" s="16"/>
      <c r="AF246" s="16"/>
      <c r="AG246" s="16"/>
    </row>
    <row r="247" spans="1:33" ht="34.15" customHeight="1">
      <c r="A247" s="15"/>
      <c r="B247" s="15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1"/>
      <c r="R247" s="51"/>
      <c r="S247" s="51"/>
      <c r="T247" s="66" t="s">
        <v>146</v>
      </c>
      <c r="U247" s="87" t="s">
        <v>190</v>
      </c>
      <c r="V247" s="94" t="s">
        <v>5</v>
      </c>
      <c r="W247" s="94" t="s">
        <v>5</v>
      </c>
      <c r="X247" s="132">
        <v>12000</v>
      </c>
      <c r="Y247" s="132">
        <v>12500</v>
      </c>
      <c r="Z247" s="132">
        <v>13000</v>
      </c>
      <c r="AA247" s="132">
        <v>13500</v>
      </c>
      <c r="AB247" s="132">
        <v>13500</v>
      </c>
      <c r="AC247" s="124"/>
      <c r="AD247" s="16"/>
      <c r="AE247" s="16"/>
      <c r="AF247" s="16"/>
      <c r="AG247" s="16"/>
    </row>
    <row r="248" spans="1:33" ht="33" customHeight="1">
      <c r="A248" s="15"/>
      <c r="B248" s="15"/>
      <c r="C248" s="50">
        <v>6</v>
      </c>
      <c r="D248" s="50">
        <v>5</v>
      </c>
      <c r="E248" s="50">
        <v>6</v>
      </c>
      <c r="F248" s="50">
        <v>0</v>
      </c>
      <c r="G248" s="50">
        <v>8</v>
      </c>
      <c r="H248" s="50">
        <v>0</v>
      </c>
      <c r="I248" s="50">
        <v>1</v>
      </c>
      <c r="J248" s="50">
        <v>0</v>
      </c>
      <c r="K248" s="50">
        <v>2</v>
      </c>
      <c r="L248" s="50">
        <v>4</v>
      </c>
      <c r="M248" s="50">
        <v>0</v>
      </c>
      <c r="N248" s="50">
        <v>2</v>
      </c>
      <c r="O248" s="50">
        <v>2</v>
      </c>
      <c r="P248" s="50">
        <v>0</v>
      </c>
      <c r="Q248" s="51">
        <v>5</v>
      </c>
      <c r="R248" s="51">
        <v>0</v>
      </c>
      <c r="S248" s="51" t="s">
        <v>243</v>
      </c>
      <c r="T248" s="184" t="s">
        <v>178</v>
      </c>
      <c r="U248" s="185" t="s">
        <v>207</v>
      </c>
      <c r="V248" s="197">
        <v>0</v>
      </c>
      <c r="W248" s="197">
        <v>0</v>
      </c>
      <c r="X248" s="199">
        <v>90</v>
      </c>
      <c r="Y248" s="204">
        <v>82.8</v>
      </c>
      <c r="Z248" s="199">
        <v>90</v>
      </c>
      <c r="AA248" s="199">
        <f>SUM(Z248)</f>
        <v>90</v>
      </c>
      <c r="AB248" s="197" t="s">
        <v>5</v>
      </c>
      <c r="AC248" s="124"/>
      <c r="AD248" s="16"/>
      <c r="AE248" s="16"/>
      <c r="AF248" s="16"/>
      <c r="AG248" s="16"/>
    </row>
    <row r="249" spans="1:33" ht="29.25" customHeight="1">
      <c r="A249" s="15"/>
      <c r="B249" s="15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1"/>
      <c r="R249" s="51"/>
      <c r="S249" s="51"/>
      <c r="T249" s="66" t="s">
        <v>147</v>
      </c>
      <c r="U249" s="87" t="s">
        <v>190</v>
      </c>
      <c r="V249" s="94" t="s">
        <v>5</v>
      </c>
      <c r="W249" s="94" t="s">
        <v>5</v>
      </c>
      <c r="X249" s="132">
        <v>400</v>
      </c>
      <c r="Y249" s="132">
        <v>400</v>
      </c>
      <c r="Z249" s="132">
        <v>400</v>
      </c>
      <c r="AA249" s="132">
        <v>400</v>
      </c>
      <c r="AB249" s="132">
        <v>400</v>
      </c>
      <c r="AC249" s="124"/>
      <c r="AD249" s="16"/>
      <c r="AE249" s="16"/>
      <c r="AF249" s="16"/>
      <c r="AG249" s="16"/>
    </row>
    <row r="250" spans="1:33" ht="32.25" customHeight="1">
      <c r="A250" s="15"/>
      <c r="B250" s="15"/>
      <c r="C250" s="50">
        <v>6</v>
      </c>
      <c r="D250" s="50">
        <v>5</v>
      </c>
      <c r="E250" s="50">
        <v>6</v>
      </c>
      <c r="F250" s="50">
        <v>0</v>
      </c>
      <c r="G250" s="50">
        <v>8</v>
      </c>
      <c r="H250" s="50">
        <v>0</v>
      </c>
      <c r="I250" s="50">
        <v>1</v>
      </c>
      <c r="J250" s="50">
        <v>0</v>
      </c>
      <c r="K250" s="50">
        <v>2</v>
      </c>
      <c r="L250" s="50">
        <v>4</v>
      </c>
      <c r="M250" s="50">
        <v>0</v>
      </c>
      <c r="N250" s="50">
        <v>2</v>
      </c>
      <c r="O250" s="50">
        <v>2</v>
      </c>
      <c r="P250" s="50">
        <v>0</v>
      </c>
      <c r="Q250" s="51">
        <v>5</v>
      </c>
      <c r="R250" s="51">
        <v>1</v>
      </c>
      <c r="S250" s="51" t="s">
        <v>243</v>
      </c>
      <c r="T250" s="184" t="s">
        <v>179</v>
      </c>
      <c r="U250" s="185" t="s">
        <v>207</v>
      </c>
      <c r="V250" s="197">
        <v>0</v>
      </c>
      <c r="W250" s="197">
        <v>0</v>
      </c>
      <c r="X250" s="199">
        <v>40</v>
      </c>
      <c r="Y250" s="191">
        <v>30</v>
      </c>
      <c r="Z250" s="199">
        <v>20</v>
      </c>
      <c r="AA250" s="199">
        <f>SUM(Z250)</f>
        <v>20</v>
      </c>
      <c r="AB250" s="197" t="s">
        <v>5</v>
      </c>
      <c r="AC250" s="124"/>
      <c r="AD250" s="16"/>
      <c r="AE250" s="16"/>
      <c r="AF250" s="16"/>
      <c r="AG250" s="16"/>
    </row>
    <row r="251" spans="1:33" ht="34.9" customHeight="1">
      <c r="A251" s="15"/>
      <c r="B251" s="15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1"/>
      <c r="R251" s="51"/>
      <c r="S251" s="51"/>
      <c r="T251" s="66" t="s">
        <v>148</v>
      </c>
      <c r="U251" s="87" t="s">
        <v>190</v>
      </c>
      <c r="V251" s="94" t="s">
        <v>5</v>
      </c>
      <c r="W251" s="94" t="s">
        <v>5</v>
      </c>
      <c r="X251" s="132">
        <v>2500</v>
      </c>
      <c r="Y251" s="132">
        <v>2500</v>
      </c>
      <c r="Z251" s="132">
        <v>2500</v>
      </c>
      <c r="AA251" s="132">
        <v>2500</v>
      </c>
      <c r="AB251" s="132">
        <v>2500</v>
      </c>
      <c r="AC251" s="124"/>
      <c r="AD251" s="16"/>
      <c r="AE251" s="16"/>
      <c r="AF251" s="16"/>
      <c r="AG251" s="16"/>
    </row>
    <row r="252" spans="1:33" ht="38.25" customHeight="1">
      <c r="A252" s="15"/>
      <c r="B252" s="15"/>
      <c r="C252" s="50">
        <v>6</v>
      </c>
      <c r="D252" s="50">
        <v>5</v>
      </c>
      <c r="E252" s="50">
        <v>6</v>
      </c>
      <c r="F252" s="50">
        <v>0</v>
      </c>
      <c r="G252" s="50">
        <v>8</v>
      </c>
      <c r="H252" s="50">
        <v>0</v>
      </c>
      <c r="I252" s="50">
        <v>1</v>
      </c>
      <c r="J252" s="50">
        <v>0</v>
      </c>
      <c r="K252" s="50">
        <v>2</v>
      </c>
      <c r="L252" s="50">
        <v>4</v>
      </c>
      <c r="M252" s="50">
        <v>0</v>
      </c>
      <c r="N252" s="50">
        <v>2</v>
      </c>
      <c r="O252" s="50">
        <v>2</v>
      </c>
      <c r="P252" s="50">
        <v>0</v>
      </c>
      <c r="Q252" s="51">
        <v>5</v>
      </c>
      <c r="R252" s="51">
        <v>2</v>
      </c>
      <c r="S252" s="51" t="s">
        <v>243</v>
      </c>
      <c r="T252" s="184" t="s">
        <v>180</v>
      </c>
      <c r="U252" s="185" t="s">
        <v>207</v>
      </c>
      <c r="V252" s="197">
        <v>0</v>
      </c>
      <c r="W252" s="197">
        <v>0</v>
      </c>
      <c r="X252" s="199">
        <v>590</v>
      </c>
      <c r="Y252" s="204">
        <v>300</v>
      </c>
      <c r="Z252" s="199">
        <f>SUM(Y252)</f>
        <v>300</v>
      </c>
      <c r="AA252" s="199">
        <f>SUM(Z252)</f>
        <v>300</v>
      </c>
      <c r="AB252" s="197" t="s">
        <v>5</v>
      </c>
      <c r="AC252" s="124"/>
      <c r="AD252" s="16"/>
      <c r="AE252" s="16"/>
      <c r="AF252" s="16"/>
      <c r="AG252" s="16"/>
    </row>
    <row r="253" spans="1:33" ht="33" customHeight="1">
      <c r="A253" s="15"/>
      <c r="B253" s="15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1"/>
      <c r="R253" s="51"/>
      <c r="S253" s="51"/>
      <c r="T253" s="66" t="s">
        <v>149</v>
      </c>
      <c r="U253" s="87" t="s">
        <v>190</v>
      </c>
      <c r="V253" s="94" t="s">
        <v>5</v>
      </c>
      <c r="W253" s="94" t="s">
        <v>5</v>
      </c>
      <c r="X253" s="132">
        <v>7500</v>
      </c>
      <c r="Y253" s="132">
        <v>7600</v>
      </c>
      <c r="Z253" s="132">
        <v>7700</v>
      </c>
      <c r="AA253" s="132">
        <v>7800</v>
      </c>
      <c r="AB253" s="132">
        <v>7800</v>
      </c>
      <c r="AC253" s="124"/>
      <c r="AD253" s="16"/>
      <c r="AE253" s="16"/>
      <c r="AF253" s="16"/>
      <c r="AG253" s="16"/>
    </row>
    <row r="254" spans="1:33" ht="36" customHeight="1">
      <c r="A254" s="15"/>
      <c r="B254" s="15"/>
      <c r="C254" s="50">
        <v>6</v>
      </c>
      <c r="D254" s="50">
        <v>5</v>
      </c>
      <c r="E254" s="50">
        <v>6</v>
      </c>
      <c r="F254" s="50">
        <v>0</v>
      </c>
      <c r="G254" s="50">
        <v>8</v>
      </c>
      <c r="H254" s="50">
        <v>0</v>
      </c>
      <c r="I254" s="50">
        <v>1</v>
      </c>
      <c r="J254" s="50">
        <v>0</v>
      </c>
      <c r="K254" s="50">
        <v>2</v>
      </c>
      <c r="L254" s="50">
        <v>4</v>
      </c>
      <c r="M254" s="50">
        <v>0</v>
      </c>
      <c r="N254" s="50">
        <v>2</v>
      </c>
      <c r="O254" s="50">
        <v>2</v>
      </c>
      <c r="P254" s="50">
        <v>0</v>
      </c>
      <c r="Q254" s="51">
        <v>5</v>
      </c>
      <c r="R254" s="51">
        <v>6</v>
      </c>
      <c r="S254" s="51" t="s">
        <v>243</v>
      </c>
      <c r="T254" s="184" t="s">
        <v>181</v>
      </c>
      <c r="U254" s="185" t="s">
        <v>207</v>
      </c>
      <c r="V254" s="197">
        <v>0</v>
      </c>
      <c r="W254" s="197">
        <v>0</v>
      </c>
      <c r="X254" s="199">
        <v>140</v>
      </c>
      <c r="Y254" s="204">
        <v>140</v>
      </c>
      <c r="Z254" s="199">
        <f>SUM(Y254)</f>
        <v>140</v>
      </c>
      <c r="AA254" s="199">
        <f>SUM(Z254)</f>
        <v>140</v>
      </c>
      <c r="AB254" s="197" t="s">
        <v>5</v>
      </c>
      <c r="AC254" s="124"/>
      <c r="AD254" s="16"/>
      <c r="AE254" s="16"/>
      <c r="AF254" s="16"/>
      <c r="AG254" s="16"/>
    </row>
    <row r="255" spans="1:33" ht="30" customHeight="1">
      <c r="A255" s="15"/>
      <c r="B255" s="15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1"/>
      <c r="R255" s="51"/>
      <c r="S255" s="51"/>
      <c r="T255" s="66" t="s">
        <v>150</v>
      </c>
      <c r="U255" s="87" t="s">
        <v>190</v>
      </c>
      <c r="V255" s="94" t="s">
        <v>5</v>
      </c>
      <c r="W255" s="94" t="s">
        <v>5</v>
      </c>
      <c r="X255" s="132">
        <v>8</v>
      </c>
      <c r="Y255" s="132">
        <v>10</v>
      </c>
      <c r="Z255" s="132">
        <v>10</v>
      </c>
      <c r="AA255" s="132">
        <v>10</v>
      </c>
      <c r="AB255" s="132">
        <v>10</v>
      </c>
      <c r="AC255" s="124"/>
      <c r="AD255" s="16"/>
      <c r="AE255" s="16"/>
      <c r="AF255" s="16"/>
      <c r="AG255" s="16"/>
    </row>
    <row r="256" spans="1:33" ht="33" customHeight="1">
      <c r="A256" s="15"/>
      <c r="B256" s="15"/>
      <c r="C256" s="50">
        <v>6</v>
      </c>
      <c r="D256" s="50">
        <v>5</v>
      </c>
      <c r="E256" s="50">
        <v>6</v>
      </c>
      <c r="F256" s="50">
        <v>0</v>
      </c>
      <c r="G256" s="50">
        <v>8</v>
      </c>
      <c r="H256" s="50">
        <v>0</v>
      </c>
      <c r="I256" s="50">
        <v>1</v>
      </c>
      <c r="J256" s="50">
        <v>0</v>
      </c>
      <c r="K256" s="50">
        <v>2</v>
      </c>
      <c r="L256" s="50">
        <v>4</v>
      </c>
      <c r="M256" s="50">
        <v>0</v>
      </c>
      <c r="N256" s="50">
        <v>2</v>
      </c>
      <c r="O256" s="50">
        <v>2</v>
      </c>
      <c r="P256" s="71">
        <v>0</v>
      </c>
      <c r="Q256" s="118">
        <v>6</v>
      </c>
      <c r="R256" s="118">
        <v>4</v>
      </c>
      <c r="S256" s="51" t="s">
        <v>243</v>
      </c>
      <c r="T256" s="184" t="s">
        <v>21</v>
      </c>
      <c r="U256" s="185" t="s">
        <v>207</v>
      </c>
      <c r="V256" s="197">
        <v>0</v>
      </c>
      <c r="W256" s="197">
        <v>0</v>
      </c>
      <c r="X256" s="199">
        <v>0</v>
      </c>
      <c r="Y256" s="199">
        <v>22.4</v>
      </c>
      <c r="Z256" s="199">
        <v>0</v>
      </c>
      <c r="AA256" s="199">
        <v>50</v>
      </c>
      <c r="AB256" s="204" t="s">
        <v>5</v>
      </c>
      <c r="AC256" s="124"/>
      <c r="AD256" s="16"/>
      <c r="AE256" s="16"/>
      <c r="AF256" s="16"/>
      <c r="AG256" s="16"/>
    </row>
    <row r="257" spans="1:33" ht="30.75" customHeight="1">
      <c r="A257" s="15"/>
      <c r="B257" s="15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71"/>
      <c r="Q257" s="51"/>
      <c r="R257" s="51"/>
      <c r="S257" s="51"/>
      <c r="T257" s="66" t="s">
        <v>20</v>
      </c>
      <c r="U257" s="87" t="s">
        <v>190</v>
      </c>
      <c r="V257" s="94" t="s">
        <v>5</v>
      </c>
      <c r="W257" s="94" t="s">
        <v>5</v>
      </c>
      <c r="X257" s="94" t="s">
        <v>5</v>
      </c>
      <c r="Y257" s="132">
        <v>50</v>
      </c>
      <c r="Z257" s="132">
        <v>0</v>
      </c>
      <c r="AA257" s="132">
        <v>55</v>
      </c>
      <c r="AB257" s="220">
        <v>55</v>
      </c>
      <c r="AC257" s="124"/>
      <c r="AD257" s="16"/>
      <c r="AE257" s="16"/>
      <c r="AF257" s="16"/>
      <c r="AG257" s="16"/>
    </row>
    <row r="258" spans="1:33" ht="33" customHeight="1">
      <c r="A258" s="15"/>
      <c r="B258" s="15"/>
      <c r="C258" s="50">
        <v>6</v>
      </c>
      <c r="D258" s="50">
        <v>5</v>
      </c>
      <c r="E258" s="50">
        <v>6</v>
      </c>
      <c r="F258" s="50">
        <v>0</v>
      </c>
      <c r="G258" s="50">
        <v>8</v>
      </c>
      <c r="H258" s="50">
        <v>0</v>
      </c>
      <c r="I258" s="50">
        <v>1</v>
      </c>
      <c r="J258" s="50">
        <v>0</v>
      </c>
      <c r="K258" s="50">
        <v>2</v>
      </c>
      <c r="L258" s="50">
        <v>4</v>
      </c>
      <c r="M258" s="50">
        <v>0</v>
      </c>
      <c r="N258" s="50">
        <v>2</v>
      </c>
      <c r="O258" s="50">
        <v>2</v>
      </c>
      <c r="P258" s="71">
        <v>0</v>
      </c>
      <c r="Q258" s="118">
        <v>6</v>
      </c>
      <c r="R258" s="118">
        <v>5</v>
      </c>
      <c r="S258" s="51" t="s">
        <v>243</v>
      </c>
      <c r="T258" s="184" t="s">
        <v>119</v>
      </c>
      <c r="U258" s="185" t="s">
        <v>207</v>
      </c>
      <c r="V258" s="197">
        <v>0</v>
      </c>
      <c r="W258" s="197">
        <v>0</v>
      </c>
      <c r="X258" s="199">
        <v>0</v>
      </c>
      <c r="Y258" s="230">
        <v>70</v>
      </c>
      <c r="Z258" s="199">
        <v>70</v>
      </c>
      <c r="AA258" s="199">
        <v>70</v>
      </c>
      <c r="AB258" s="204" t="s">
        <v>5</v>
      </c>
      <c r="AC258" s="124"/>
      <c r="AD258" s="16"/>
      <c r="AE258" s="16"/>
      <c r="AF258" s="16"/>
      <c r="AG258" s="16"/>
    </row>
    <row r="259" spans="1:33" ht="30.75" customHeight="1">
      <c r="A259" s="15"/>
      <c r="B259" s="15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1"/>
      <c r="R259" s="51"/>
      <c r="S259" s="51"/>
      <c r="T259" s="66" t="s">
        <v>25</v>
      </c>
      <c r="U259" s="87" t="s">
        <v>190</v>
      </c>
      <c r="V259" s="94" t="s">
        <v>5</v>
      </c>
      <c r="W259" s="94" t="s">
        <v>5</v>
      </c>
      <c r="X259" s="94" t="s">
        <v>5</v>
      </c>
      <c r="Y259" s="132">
        <v>1400</v>
      </c>
      <c r="Z259" s="132">
        <v>1500</v>
      </c>
      <c r="AA259" s="132">
        <v>1500</v>
      </c>
      <c r="AB259" s="220">
        <v>100</v>
      </c>
      <c r="AC259" s="124"/>
      <c r="AD259" s="16"/>
      <c r="AE259" s="16"/>
      <c r="AF259" s="16"/>
      <c r="AG259" s="16"/>
    </row>
    <row r="260" spans="1:33" ht="46.5" customHeight="1">
      <c r="A260" s="15"/>
      <c r="B260" s="15"/>
      <c r="C260" s="71">
        <v>6</v>
      </c>
      <c r="D260" s="71">
        <v>5</v>
      </c>
      <c r="E260" s="71">
        <v>6</v>
      </c>
      <c r="F260" s="71">
        <v>0</v>
      </c>
      <c r="G260" s="71">
        <v>8</v>
      </c>
      <c r="H260" s="71">
        <v>0</v>
      </c>
      <c r="I260" s="71">
        <v>1</v>
      </c>
      <c r="J260" s="71">
        <v>0</v>
      </c>
      <c r="K260" s="71">
        <v>2</v>
      </c>
      <c r="L260" s="71">
        <v>4</v>
      </c>
      <c r="M260" s="71">
        <v>2</v>
      </c>
      <c r="N260" s="71">
        <v>2</v>
      </c>
      <c r="O260" s="71">
        <v>2</v>
      </c>
      <c r="P260" s="71">
        <v>0</v>
      </c>
      <c r="Q260" s="51"/>
      <c r="R260" s="51"/>
      <c r="S260" s="51"/>
      <c r="T260" s="184" t="s">
        <v>22</v>
      </c>
      <c r="U260" s="185" t="s">
        <v>207</v>
      </c>
      <c r="V260" s="197">
        <v>382.6</v>
      </c>
      <c r="W260" s="191">
        <v>90</v>
      </c>
      <c r="X260" s="191">
        <v>0</v>
      </c>
      <c r="Y260" s="191">
        <v>0</v>
      </c>
      <c r="Z260" s="199">
        <v>0</v>
      </c>
      <c r="AA260" s="199">
        <v>0</v>
      </c>
      <c r="AB260" s="191" t="s">
        <v>5</v>
      </c>
      <c r="AC260" s="13">
        <v>2015</v>
      </c>
      <c r="AD260" s="16"/>
      <c r="AE260" s="16"/>
      <c r="AF260" s="16"/>
      <c r="AG260" s="16"/>
    </row>
    <row r="261" spans="1:33" ht="73.5" customHeight="1">
      <c r="A261" s="15"/>
      <c r="B261" s="15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1"/>
      <c r="R261" s="51"/>
      <c r="S261" s="51"/>
      <c r="T261" s="66" t="s">
        <v>92</v>
      </c>
      <c r="U261" s="10" t="s">
        <v>191</v>
      </c>
      <c r="V261" s="111">
        <f>V260/V216*100</f>
        <v>35.736969923407443</v>
      </c>
      <c r="W261" s="111">
        <f>W260/W216*100</f>
        <v>9</v>
      </c>
      <c r="X261" s="153">
        <f>X260/X216*100</f>
        <v>0</v>
      </c>
      <c r="Y261" s="88">
        <v>0</v>
      </c>
      <c r="Z261" s="88">
        <v>0</v>
      </c>
      <c r="AA261" s="88">
        <v>0</v>
      </c>
      <c r="AB261" s="95">
        <v>35.700000000000003</v>
      </c>
      <c r="AC261" s="124">
        <v>2014</v>
      </c>
      <c r="AD261" s="16"/>
      <c r="AE261" s="16"/>
      <c r="AF261" s="16"/>
      <c r="AG261" s="16"/>
    </row>
    <row r="262" spans="1:33" ht="33.75" customHeight="1">
      <c r="A262" s="15"/>
      <c r="B262" s="15"/>
      <c r="C262" s="50">
        <v>6</v>
      </c>
      <c r="D262" s="50">
        <v>5</v>
      </c>
      <c r="E262" s="50">
        <v>6</v>
      </c>
      <c r="F262" s="50">
        <v>0</v>
      </c>
      <c r="G262" s="50">
        <v>8</v>
      </c>
      <c r="H262" s="50">
        <v>0</v>
      </c>
      <c r="I262" s="50">
        <v>1</v>
      </c>
      <c r="J262" s="50">
        <v>0</v>
      </c>
      <c r="K262" s="50">
        <v>2</v>
      </c>
      <c r="L262" s="50">
        <v>4</v>
      </c>
      <c r="M262" s="50">
        <v>0</v>
      </c>
      <c r="N262" s="50">
        <v>2</v>
      </c>
      <c r="O262" s="50">
        <v>2</v>
      </c>
      <c r="P262" s="71">
        <v>2</v>
      </c>
      <c r="Q262" s="51">
        <v>5</v>
      </c>
      <c r="R262" s="51">
        <v>8</v>
      </c>
      <c r="S262" s="51" t="s">
        <v>242</v>
      </c>
      <c r="T262" s="184" t="s">
        <v>68</v>
      </c>
      <c r="U262" s="185" t="s">
        <v>207</v>
      </c>
      <c r="V262" s="197">
        <v>0</v>
      </c>
      <c r="W262" s="197">
        <v>0</v>
      </c>
      <c r="X262" s="199">
        <v>0</v>
      </c>
      <c r="Y262" s="230">
        <v>50</v>
      </c>
      <c r="Z262" s="199">
        <v>30</v>
      </c>
      <c r="AA262" s="199">
        <v>0</v>
      </c>
      <c r="AB262" s="204" t="s">
        <v>5</v>
      </c>
      <c r="AC262" s="124"/>
      <c r="AD262" s="16"/>
      <c r="AE262" s="16"/>
      <c r="AF262" s="16"/>
      <c r="AG262" s="16"/>
    </row>
    <row r="263" spans="1:33" ht="29.25" customHeight="1">
      <c r="A263" s="15"/>
      <c r="B263" s="15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71"/>
      <c r="Q263" s="51"/>
      <c r="R263" s="51"/>
      <c r="S263" s="51"/>
      <c r="T263" s="66" t="s">
        <v>167</v>
      </c>
      <c r="U263" s="87" t="s">
        <v>190</v>
      </c>
      <c r="V263" s="94" t="s">
        <v>5</v>
      </c>
      <c r="W263" s="94" t="s">
        <v>5</v>
      </c>
      <c r="X263" s="94" t="s">
        <v>5</v>
      </c>
      <c r="Y263" s="132">
        <v>50</v>
      </c>
      <c r="Z263" s="132">
        <v>57</v>
      </c>
      <c r="AA263" s="132">
        <v>0</v>
      </c>
      <c r="AB263" s="132">
        <v>57</v>
      </c>
      <c r="AC263" s="124"/>
      <c r="AD263" s="16"/>
      <c r="AE263" s="16"/>
      <c r="AF263" s="16"/>
      <c r="AG263" s="16"/>
    </row>
    <row r="264" spans="1:33" ht="33.75" customHeight="1">
      <c r="A264" s="15"/>
      <c r="B264" s="15"/>
      <c r="C264" s="50">
        <v>6</v>
      </c>
      <c r="D264" s="50">
        <v>5</v>
      </c>
      <c r="E264" s="50">
        <v>6</v>
      </c>
      <c r="F264" s="50">
        <v>0</v>
      </c>
      <c r="G264" s="50">
        <v>8</v>
      </c>
      <c r="H264" s="50">
        <v>0</v>
      </c>
      <c r="I264" s="50">
        <v>1</v>
      </c>
      <c r="J264" s="50">
        <v>0</v>
      </c>
      <c r="K264" s="50">
        <v>2</v>
      </c>
      <c r="L264" s="50">
        <v>4</v>
      </c>
      <c r="M264" s="50">
        <v>0</v>
      </c>
      <c r="N264" s="50">
        <v>2</v>
      </c>
      <c r="O264" s="50">
        <v>2</v>
      </c>
      <c r="P264" s="71">
        <v>2</v>
      </c>
      <c r="Q264" s="51">
        <v>5</v>
      </c>
      <c r="R264" s="51">
        <v>9</v>
      </c>
      <c r="S264" s="51" t="s">
        <v>242</v>
      </c>
      <c r="T264" s="184" t="s">
        <v>23</v>
      </c>
      <c r="U264" s="185" t="s">
        <v>207</v>
      </c>
      <c r="V264" s="197">
        <v>0</v>
      </c>
      <c r="W264" s="197">
        <v>0</v>
      </c>
      <c r="X264" s="199">
        <v>0</v>
      </c>
      <c r="Y264" s="230">
        <v>90</v>
      </c>
      <c r="Z264" s="199">
        <f>SUM(Y264)</f>
        <v>90</v>
      </c>
      <c r="AA264" s="199">
        <f>SUM(Z264)</f>
        <v>90</v>
      </c>
      <c r="AB264" s="204" t="s">
        <v>5</v>
      </c>
      <c r="AC264" s="124"/>
      <c r="AD264" s="16"/>
      <c r="AE264" s="16"/>
      <c r="AF264" s="16"/>
      <c r="AG264" s="16"/>
    </row>
    <row r="265" spans="1:33" ht="30.75" customHeight="1">
      <c r="A265" s="15"/>
      <c r="B265" s="15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71"/>
      <c r="Q265" s="51"/>
      <c r="R265" s="51"/>
      <c r="S265" s="51"/>
      <c r="T265" s="66" t="s">
        <v>155</v>
      </c>
      <c r="U265" s="87" t="s">
        <v>190</v>
      </c>
      <c r="V265" s="94" t="s">
        <v>5</v>
      </c>
      <c r="W265" s="94" t="s">
        <v>5</v>
      </c>
      <c r="X265" s="132" t="s">
        <v>5</v>
      </c>
      <c r="Y265" s="132">
        <v>2500</v>
      </c>
      <c r="Z265" s="132">
        <v>3000</v>
      </c>
      <c r="AA265" s="132">
        <v>3000</v>
      </c>
      <c r="AB265" s="132">
        <v>3000</v>
      </c>
      <c r="AC265" s="124"/>
      <c r="AD265" s="16"/>
      <c r="AE265" s="16"/>
      <c r="AF265" s="16"/>
      <c r="AG265" s="16"/>
    </row>
    <row r="266" spans="1:33" ht="32.25" customHeight="1">
      <c r="A266" s="15"/>
      <c r="B266" s="15"/>
      <c r="C266" s="50">
        <v>6</v>
      </c>
      <c r="D266" s="50">
        <v>5</v>
      </c>
      <c r="E266" s="50">
        <v>6</v>
      </c>
      <c r="F266" s="50">
        <v>0</v>
      </c>
      <c r="G266" s="50">
        <v>8</v>
      </c>
      <c r="H266" s="50">
        <v>0</v>
      </c>
      <c r="I266" s="50">
        <v>1</v>
      </c>
      <c r="J266" s="50">
        <v>0</v>
      </c>
      <c r="K266" s="50">
        <v>2</v>
      </c>
      <c r="L266" s="50">
        <v>4</v>
      </c>
      <c r="M266" s="50">
        <v>0</v>
      </c>
      <c r="N266" s="50">
        <v>2</v>
      </c>
      <c r="O266" s="50">
        <v>2</v>
      </c>
      <c r="P266" s="71">
        <v>2</v>
      </c>
      <c r="Q266" s="51">
        <v>6</v>
      </c>
      <c r="R266" s="51">
        <v>0</v>
      </c>
      <c r="S266" s="51" t="s">
        <v>242</v>
      </c>
      <c r="T266" s="184" t="s">
        <v>24</v>
      </c>
      <c r="U266" s="185" t="s">
        <v>207</v>
      </c>
      <c r="V266" s="197">
        <v>0</v>
      </c>
      <c r="W266" s="197">
        <v>0</v>
      </c>
      <c r="X266" s="199">
        <v>18</v>
      </c>
      <c r="Y266" s="199">
        <v>50</v>
      </c>
      <c r="Z266" s="199">
        <v>20</v>
      </c>
      <c r="AA266" s="199">
        <f>SUM(Z266)</f>
        <v>20</v>
      </c>
      <c r="AB266" s="204" t="s">
        <v>5</v>
      </c>
      <c r="AC266" s="124"/>
      <c r="AD266" s="16"/>
      <c r="AE266" s="16"/>
      <c r="AF266" s="16"/>
      <c r="AG266" s="16"/>
    </row>
    <row r="267" spans="1:33" ht="34.15" customHeight="1">
      <c r="A267" s="15"/>
      <c r="B267" s="15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1"/>
      <c r="R267" s="51"/>
      <c r="S267" s="51"/>
      <c r="T267" s="66" t="s">
        <v>168</v>
      </c>
      <c r="U267" s="87" t="s">
        <v>190</v>
      </c>
      <c r="V267" s="94" t="s">
        <v>5</v>
      </c>
      <c r="W267" s="94" t="s">
        <v>5</v>
      </c>
      <c r="X267" s="132">
        <v>285</v>
      </c>
      <c r="Y267" s="132">
        <v>290</v>
      </c>
      <c r="Z267" s="132">
        <v>290</v>
      </c>
      <c r="AA267" s="132">
        <v>290</v>
      </c>
      <c r="AB267" s="132">
        <v>290</v>
      </c>
      <c r="AC267" s="124"/>
      <c r="AD267" s="16"/>
      <c r="AE267" s="16"/>
      <c r="AF267" s="16"/>
      <c r="AG267" s="16"/>
    </row>
    <row r="268" spans="1:33" ht="33" customHeight="1">
      <c r="A268" s="15"/>
      <c r="B268" s="15"/>
      <c r="C268" s="50">
        <v>6</v>
      </c>
      <c r="D268" s="50">
        <v>5</v>
      </c>
      <c r="E268" s="50">
        <v>6</v>
      </c>
      <c r="F268" s="50">
        <v>0</v>
      </c>
      <c r="G268" s="50">
        <v>8</v>
      </c>
      <c r="H268" s="50">
        <v>0</v>
      </c>
      <c r="I268" s="50">
        <v>1</v>
      </c>
      <c r="J268" s="50">
        <v>0</v>
      </c>
      <c r="K268" s="50">
        <v>2</v>
      </c>
      <c r="L268" s="50">
        <v>4</v>
      </c>
      <c r="M268" s="50">
        <v>0</v>
      </c>
      <c r="N268" s="50">
        <v>2</v>
      </c>
      <c r="O268" s="50">
        <v>2</v>
      </c>
      <c r="P268" s="71">
        <v>2</v>
      </c>
      <c r="Q268" s="51">
        <v>6</v>
      </c>
      <c r="R268" s="51">
        <v>2</v>
      </c>
      <c r="S268" s="51" t="s">
        <v>242</v>
      </c>
      <c r="T268" s="184" t="s">
        <v>60</v>
      </c>
      <c r="U268" s="185" t="s">
        <v>207</v>
      </c>
      <c r="V268" s="197">
        <v>0</v>
      </c>
      <c r="W268" s="197">
        <v>0</v>
      </c>
      <c r="X268" s="199">
        <v>0</v>
      </c>
      <c r="Y268" s="230">
        <v>20</v>
      </c>
      <c r="Z268" s="199">
        <f>SUM(Y268)</f>
        <v>20</v>
      </c>
      <c r="AA268" s="199">
        <f>SUM(Z268)</f>
        <v>20</v>
      </c>
      <c r="AB268" s="204" t="s">
        <v>5</v>
      </c>
      <c r="AC268" s="124"/>
      <c r="AD268" s="16"/>
      <c r="AE268" s="16"/>
      <c r="AF268" s="16"/>
      <c r="AG268" s="16"/>
    </row>
    <row r="269" spans="1:33" ht="30.75" customHeight="1">
      <c r="A269" s="15"/>
      <c r="B269" s="15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71"/>
      <c r="Q269" s="51"/>
      <c r="R269" s="51"/>
      <c r="S269" s="51"/>
      <c r="T269" s="66" t="s">
        <v>169</v>
      </c>
      <c r="U269" s="87" t="s">
        <v>190</v>
      </c>
      <c r="V269" s="94" t="s">
        <v>5</v>
      </c>
      <c r="W269" s="94" t="s">
        <v>5</v>
      </c>
      <c r="X269" s="132">
        <v>50</v>
      </c>
      <c r="Y269" s="132">
        <v>0</v>
      </c>
      <c r="Z269" s="132">
        <v>0</v>
      </c>
      <c r="AA269" s="132">
        <v>0</v>
      </c>
      <c r="AB269" s="220">
        <v>50</v>
      </c>
      <c r="AC269" s="124"/>
      <c r="AD269" s="16"/>
      <c r="AE269" s="16"/>
      <c r="AF269" s="16"/>
      <c r="AG269" s="16"/>
    </row>
    <row r="270" spans="1:33" ht="33" customHeight="1">
      <c r="A270" s="15"/>
      <c r="B270" s="15"/>
      <c r="C270" s="50">
        <v>6</v>
      </c>
      <c r="D270" s="50">
        <v>5</v>
      </c>
      <c r="E270" s="50">
        <v>6</v>
      </c>
      <c r="F270" s="50">
        <v>0</v>
      </c>
      <c r="G270" s="50">
        <v>8</v>
      </c>
      <c r="H270" s="50">
        <v>0</v>
      </c>
      <c r="I270" s="50">
        <v>1</v>
      </c>
      <c r="J270" s="50">
        <v>0</v>
      </c>
      <c r="K270" s="50">
        <v>2</v>
      </c>
      <c r="L270" s="50">
        <v>4</v>
      </c>
      <c r="M270" s="50">
        <v>0</v>
      </c>
      <c r="N270" s="50">
        <v>2</v>
      </c>
      <c r="O270" s="50">
        <v>2</v>
      </c>
      <c r="P270" s="71">
        <v>2</v>
      </c>
      <c r="Q270" s="51">
        <v>6</v>
      </c>
      <c r="R270" s="51">
        <v>3</v>
      </c>
      <c r="S270" s="51" t="s">
        <v>242</v>
      </c>
      <c r="T270" s="184" t="s">
        <v>61</v>
      </c>
      <c r="U270" s="185" t="s">
        <v>207</v>
      </c>
      <c r="V270" s="197">
        <v>0</v>
      </c>
      <c r="W270" s="197">
        <v>0</v>
      </c>
      <c r="X270" s="199">
        <v>25</v>
      </c>
      <c r="Y270" s="230">
        <v>20</v>
      </c>
      <c r="Z270" s="199">
        <f>SUM(Y270)</f>
        <v>20</v>
      </c>
      <c r="AA270" s="199">
        <f>SUM(Z270)</f>
        <v>20</v>
      </c>
      <c r="AB270" s="204" t="s">
        <v>5</v>
      </c>
      <c r="AC270" s="124"/>
      <c r="AD270" s="16"/>
      <c r="AE270" s="16"/>
      <c r="AF270" s="16"/>
      <c r="AG270" s="16"/>
    </row>
    <row r="271" spans="1:33" ht="30.75" customHeight="1">
      <c r="A271" s="15"/>
      <c r="B271" s="15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1"/>
      <c r="R271" s="51"/>
      <c r="S271" s="51"/>
      <c r="T271" s="66" t="s">
        <v>170</v>
      </c>
      <c r="U271" s="87" t="s">
        <v>190</v>
      </c>
      <c r="V271" s="94" t="s">
        <v>5</v>
      </c>
      <c r="W271" s="94" t="s">
        <v>5</v>
      </c>
      <c r="X271" s="132">
        <v>100</v>
      </c>
      <c r="Y271" s="132">
        <v>0</v>
      </c>
      <c r="Z271" s="132">
        <v>0</v>
      </c>
      <c r="AA271" s="132">
        <v>0</v>
      </c>
      <c r="AB271" s="220">
        <v>100</v>
      </c>
      <c r="AC271" s="124"/>
      <c r="AD271" s="16"/>
      <c r="AE271" s="16"/>
      <c r="AF271" s="16"/>
      <c r="AG271" s="16"/>
    </row>
    <row r="272" spans="1:33" ht="33" customHeight="1">
      <c r="A272" s="15"/>
      <c r="B272" s="15"/>
      <c r="C272" s="50">
        <v>6</v>
      </c>
      <c r="D272" s="50">
        <v>5</v>
      </c>
      <c r="E272" s="50">
        <v>6</v>
      </c>
      <c r="F272" s="50">
        <v>0</v>
      </c>
      <c r="G272" s="50">
        <v>8</v>
      </c>
      <c r="H272" s="50">
        <v>0</v>
      </c>
      <c r="I272" s="50">
        <v>1</v>
      </c>
      <c r="J272" s="50">
        <v>0</v>
      </c>
      <c r="K272" s="50">
        <v>2</v>
      </c>
      <c r="L272" s="50">
        <v>4</v>
      </c>
      <c r="M272" s="50">
        <v>0</v>
      </c>
      <c r="N272" s="50">
        <v>2</v>
      </c>
      <c r="O272" s="50">
        <v>2</v>
      </c>
      <c r="P272" s="71">
        <v>2</v>
      </c>
      <c r="Q272" s="118">
        <v>6</v>
      </c>
      <c r="R272" s="118">
        <v>6</v>
      </c>
      <c r="S272" s="51" t="s">
        <v>242</v>
      </c>
      <c r="T272" s="184" t="s">
        <v>120</v>
      </c>
      <c r="U272" s="185" t="s">
        <v>207</v>
      </c>
      <c r="V272" s="197">
        <v>0</v>
      </c>
      <c r="W272" s="197">
        <v>0</v>
      </c>
      <c r="X272" s="199">
        <v>0</v>
      </c>
      <c r="Y272" s="230">
        <v>0</v>
      </c>
      <c r="Z272" s="199">
        <v>0</v>
      </c>
      <c r="AA272" s="199">
        <v>50</v>
      </c>
      <c r="AB272" s="204" t="s">
        <v>5</v>
      </c>
      <c r="AC272" s="124"/>
      <c r="AD272" s="16"/>
      <c r="AE272" s="16"/>
      <c r="AF272" s="16"/>
      <c r="AG272" s="16"/>
    </row>
    <row r="273" spans="1:33" ht="30.75" customHeight="1">
      <c r="A273" s="15"/>
      <c r="B273" s="15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1"/>
      <c r="R273" s="51"/>
      <c r="S273" s="51"/>
      <c r="T273" s="66" t="s">
        <v>121</v>
      </c>
      <c r="U273" s="87" t="s">
        <v>190</v>
      </c>
      <c r="V273" s="94" t="s">
        <v>5</v>
      </c>
      <c r="W273" s="94" t="s">
        <v>5</v>
      </c>
      <c r="X273" s="94" t="s">
        <v>5</v>
      </c>
      <c r="Y273" s="132">
        <v>50</v>
      </c>
      <c r="Z273" s="132">
        <v>0</v>
      </c>
      <c r="AA273" s="132">
        <v>55</v>
      </c>
      <c r="AB273" s="220">
        <v>55</v>
      </c>
      <c r="AC273" s="124"/>
      <c r="AD273" s="16"/>
      <c r="AE273" s="16"/>
      <c r="AF273" s="16"/>
      <c r="AG273" s="16"/>
    </row>
    <row r="274" spans="1:33" ht="33" customHeight="1">
      <c r="A274" s="15"/>
      <c r="B274" s="15"/>
      <c r="C274" s="50">
        <v>6</v>
      </c>
      <c r="D274" s="50">
        <v>5</v>
      </c>
      <c r="E274" s="50">
        <v>6</v>
      </c>
      <c r="F274" s="50">
        <v>0</v>
      </c>
      <c r="G274" s="50">
        <v>8</v>
      </c>
      <c r="H274" s="50">
        <v>0</v>
      </c>
      <c r="I274" s="50">
        <v>1</v>
      </c>
      <c r="J274" s="50">
        <v>0</v>
      </c>
      <c r="K274" s="50">
        <v>2</v>
      </c>
      <c r="L274" s="50">
        <v>4</v>
      </c>
      <c r="M274" s="50">
        <v>0</v>
      </c>
      <c r="N274" s="50">
        <v>2</v>
      </c>
      <c r="O274" s="50">
        <v>2</v>
      </c>
      <c r="P274" s="178">
        <v>2</v>
      </c>
      <c r="Q274" s="221">
        <v>6</v>
      </c>
      <c r="R274" s="221">
        <v>7</v>
      </c>
      <c r="S274" s="217" t="s">
        <v>242</v>
      </c>
      <c r="T274" s="184" t="s">
        <v>122</v>
      </c>
      <c r="U274" s="185" t="s">
        <v>207</v>
      </c>
      <c r="V274" s="197">
        <v>0</v>
      </c>
      <c r="W274" s="197">
        <v>0</v>
      </c>
      <c r="X274" s="199">
        <v>0</v>
      </c>
      <c r="Y274" s="230">
        <v>275.26499999999999</v>
      </c>
      <c r="Z274" s="199">
        <v>0</v>
      </c>
      <c r="AA274" s="199">
        <v>0</v>
      </c>
      <c r="AB274" s="204" t="s">
        <v>5</v>
      </c>
      <c r="AC274" s="124"/>
      <c r="AD274" s="16"/>
      <c r="AE274" s="16"/>
      <c r="AF274" s="16"/>
      <c r="AG274" s="16"/>
    </row>
    <row r="275" spans="1:33" ht="30.75" customHeight="1">
      <c r="A275" s="15"/>
      <c r="B275" s="15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1"/>
      <c r="R275" s="51"/>
      <c r="S275" s="51"/>
      <c r="T275" s="66" t="s">
        <v>123</v>
      </c>
      <c r="U275" s="87" t="s">
        <v>190</v>
      </c>
      <c r="V275" s="94" t="s">
        <v>5</v>
      </c>
      <c r="W275" s="94" t="s">
        <v>5</v>
      </c>
      <c r="X275" s="94" t="s">
        <v>5</v>
      </c>
      <c r="Y275" s="220">
        <v>20</v>
      </c>
      <c r="Z275" s="132">
        <v>0</v>
      </c>
      <c r="AA275" s="132"/>
      <c r="AB275" s="220">
        <v>20</v>
      </c>
      <c r="AC275" s="124"/>
      <c r="AD275" s="16"/>
      <c r="AE275" s="16"/>
      <c r="AF275" s="16"/>
      <c r="AG275" s="16"/>
    </row>
    <row r="276" spans="1:33" ht="33" customHeight="1">
      <c r="A276" s="15"/>
      <c r="B276" s="15"/>
      <c r="C276" s="50">
        <v>6</v>
      </c>
      <c r="D276" s="50">
        <v>5</v>
      </c>
      <c r="E276" s="50">
        <v>6</v>
      </c>
      <c r="F276" s="50">
        <v>0</v>
      </c>
      <c r="G276" s="50">
        <v>8</v>
      </c>
      <c r="H276" s="50">
        <v>0</v>
      </c>
      <c r="I276" s="50">
        <v>1</v>
      </c>
      <c r="J276" s="50">
        <v>0</v>
      </c>
      <c r="K276" s="50">
        <v>2</v>
      </c>
      <c r="L276" s="50">
        <v>4</v>
      </c>
      <c r="M276" s="50">
        <v>0</v>
      </c>
      <c r="N276" s="50">
        <v>2</v>
      </c>
      <c r="O276" s="50">
        <v>2</v>
      </c>
      <c r="P276" s="178">
        <v>2</v>
      </c>
      <c r="Q276" s="221">
        <v>6</v>
      </c>
      <c r="R276" s="221">
        <v>8</v>
      </c>
      <c r="S276" s="217" t="s">
        <v>242</v>
      </c>
      <c r="T276" s="184" t="s">
        <v>124</v>
      </c>
      <c r="U276" s="185" t="s">
        <v>207</v>
      </c>
      <c r="V276" s="197">
        <v>0</v>
      </c>
      <c r="W276" s="197">
        <v>0</v>
      </c>
      <c r="X276" s="199">
        <v>0</v>
      </c>
      <c r="Y276" s="230">
        <v>92.415000000000006</v>
      </c>
      <c r="Z276" s="199">
        <v>0</v>
      </c>
      <c r="AA276" s="199">
        <v>0</v>
      </c>
      <c r="AB276" s="204" t="s">
        <v>5</v>
      </c>
      <c r="AC276" s="124"/>
      <c r="AD276" s="16"/>
      <c r="AE276" s="16"/>
      <c r="AF276" s="16"/>
      <c r="AG276" s="16"/>
    </row>
    <row r="277" spans="1:33" ht="30.75" customHeight="1">
      <c r="A277" s="15"/>
      <c r="B277" s="15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1"/>
      <c r="R277" s="51"/>
      <c r="S277" s="51"/>
      <c r="T277" s="66" t="s">
        <v>125</v>
      </c>
      <c r="U277" s="87" t="s">
        <v>190</v>
      </c>
      <c r="V277" s="94" t="s">
        <v>5</v>
      </c>
      <c r="W277" s="94" t="s">
        <v>5</v>
      </c>
      <c r="X277" s="94" t="s">
        <v>5</v>
      </c>
      <c r="Y277" s="220">
        <v>15</v>
      </c>
      <c r="Z277" s="132">
        <v>0</v>
      </c>
      <c r="AA277" s="132"/>
      <c r="AB277" s="220">
        <v>15</v>
      </c>
      <c r="AC277" s="124"/>
      <c r="AD277" s="16"/>
      <c r="AE277" s="16"/>
      <c r="AF277" s="16"/>
      <c r="AG277" s="16"/>
    </row>
    <row r="278" spans="1:33" ht="50.25" customHeight="1">
      <c r="A278" s="15"/>
      <c r="B278" s="15"/>
      <c r="C278" s="71">
        <v>6</v>
      </c>
      <c r="D278" s="71">
        <v>5</v>
      </c>
      <c r="E278" s="71">
        <v>6</v>
      </c>
      <c r="F278" s="71">
        <v>0</v>
      </c>
      <c r="G278" s="71">
        <v>8</v>
      </c>
      <c r="H278" s="71">
        <v>0</v>
      </c>
      <c r="I278" s="71">
        <v>1</v>
      </c>
      <c r="J278" s="71">
        <v>0</v>
      </c>
      <c r="K278" s="71">
        <v>2</v>
      </c>
      <c r="L278" s="71">
        <v>4</v>
      </c>
      <c r="M278" s="71">
        <v>2</v>
      </c>
      <c r="N278" s="71">
        <v>3</v>
      </c>
      <c r="O278" s="71">
        <v>2</v>
      </c>
      <c r="P278" s="71">
        <v>0</v>
      </c>
      <c r="Q278" s="51"/>
      <c r="R278" s="51"/>
      <c r="S278" s="51"/>
      <c r="T278" s="184" t="s">
        <v>66</v>
      </c>
      <c r="U278" s="185" t="s">
        <v>207</v>
      </c>
      <c r="V278" s="197">
        <v>52</v>
      </c>
      <c r="W278" s="191">
        <v>21</v>
      </c>
      <c r="X278" s="191">
        <v>0</v>
      </c>
      <c r="Y278" s="199">
        <v>0</v>
      </c>
      <c r="Z278" s="199">
        <f>SUM(Y278)</f>
        <v>0</v>
      </c>
      <c r="AA278" s="199">
        <f>SUM(Z278)</f>
        <v>0</v>
      </c>
      <c r="AB278" s="191" t="s">
        <v>5</v>
      </c>
      <c r="AC278" s="13">
        <v>2015</v>
      </c>
      <c r="AD278" s="16"/>
      <c r="AE278" s="16"/>
      <c r="AF278" s="16"/>
      <c r="AG278" s="16"/>
    </row>
    <row r="279" spans="1:33" ht="75.75" customHeight="1">
      <c r="A279" s="15"/>
      <c r="B279" s="15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1"/>
      <c r="R279" s="51"/>
      <c r="S279" s="51"/>
      <c r="T279" s="66" t="s">
        <v>171</v>
      </c>
      <c r="U279" s="10" t="s">
        <v>191</v>
      </c>
      <c r="V279" s="88">
        <f>V278/V216*100</f>
        <v>4.8570894825331594</v>
      </c>
      <c r="W279" s="88">
        <f>W278/W216*100</f>
        <v>2.1</v>
      </c>
      <c r="X279" s="153">
        <f>X278/X216*100</f>
        <v>0</v>
      </c>
      <c r="Y279" s="88">
        <v>0</v>
      </c>
      <c r="Z279" s="88">
        <v>0</v>
      </c>
      <c r="AA279" s="88">
        <v>0</v>
      </c>
      <c r="AB279" s="95">
        <v>4.9000000000000004</v>
      </c>
      <c r="AC279" s="124">
        <v>2014</v>
      </c>
      <c r="AD279" s="16"/>
      <c r="AE279" s="16"/>
      <c r="AF279" s="16"/>
      <c r="AG279" s="16"/>
    </row>
    <row r="280" spans="1:33" ht="36" customHeight="1">
      <c r="A280" s="15"/>
      <c r="B280" s="15"/>
      <c r="C280" s="50">
        <v>6</v>
      </c>
      <c r="D280" s="50">
        <v>5</v>
      </c>
      <c r="E280" s="50">
        <v>6</v>
      </c>
      <c r="F280" s="50">
        <v>0</v>
      </c>
      <c r="G280" s="50">
        <v>8</v>
      </c>
      <c r="H280" s="50">
        <v>0</v>
      </c>
      <c r="I280" s="50">
        <v>1</v>
      </c>
      <c r="J280" s="50">
        <v>0</v>
      </c>
      <c r="K280" s="50">
        <v>2</v>
      </c>
      <c r="L280" s="50">
        <v>4</v>
      </c>
      <c r="M280" s="50">
        <v>0</v>
      </c>
      <c r="N280" s="50">
        <v>2</v>
      </c>
      <c r="O280" s="50">
        <v>2</v>
      </c>
      <c r="P280" s="50">
        <v>0</v>
      </c>
      <c r="Q280" s="51">
        <v>5</v>
      </c>
      <c r="R280" s="51">
        <v>3</v>
      </c>
      <c r="S280" s="51" t="s">
        <v>243</v>
      </c>
      <c r="T280" s="184" t="s">
        <v>67</v>
      </c>
      <c r="U280" s="185" t="s">
        <v>207</v>
      </c>
      <c r="V280" s="197">
        <v>0</v>
      </c>
      <c r="W280" s="197">
        <v>0</v>
      </c>
      <c r="X280" s="191">
        <v>15</v>
      </c>
      <c r="Y280" s="230">
        <v>15</v>
      </c>
      <c r="Z280" s="199">
        <f>SUM(Y280)</f>
        <v>15</v>
      </c>
      <c r="AA280" s="199">
        <f>SUM(Z280)</f>
        <v>15</v>
      </c>
      <c r="AB280" s="204" t="s">
        <v>5</v>
      </c>
      <c r="AC280" s="124"/>
      <c r="AD280" s="16"/>
      <c r="AE280" s="16"/>
      <c r="AF280" s="16"/>
      <c r="AG280" s="16"/>
    </row>
    <row r="281" spans="1:33" ht="30.75" customHeight="1">
      <c r="A281" s="15"/>
      <c r="B281" s="15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1"/>
      <c r="R281" s="51"/>
      <c r="S281" s="51"/>
      <c r="T281" s="66" t="s">
        <v>151</v>
      </c>
      <c r="U281" s="87" t="s">
        <v>190</v>
      </c>
      <c r="V281" s="94" t="s">
        <v>5</v>
      </c>
      <c r="W281" s="94" t="s">
        <v>5</v>
      </c>
      <c r="X281" s="132">
        <v>70</v>
      </c>
      <c r="Y281" s="132">
        <v>70</v>
      </c>
      <c r="Z281" s="132">
        <v>70</v>
      </c>
      <c r="AA281" s="132">
        <v>70</v>
      </c>
      <c r="AB281" s="132">
        <v>70</v>
      </c>
      <c r="AC281" s="124"/>
      <c r="AD281" s="16"/>
      <c r="AE281" s="16"/>
      <c r="AF281" s="16"/>
      <c r="AG281" s="16"/>
    </row>
    <row r="282" spans="1:33" ht="36" customHeight="1">
      <c r="A282" s="15"/>
      <c r="B282" s="15"/>
      <c r="C282" s="50">
        <v>6</v>
      </c>
      <c r="D282" s="50">
        <v>5</v>
      </c>
      <c r="E282" s="50">
        <v>6</v>
      </c>
      <c r="F282" s="50">
        <v>0</v>
      </c>
      <c r="G282" s="50">
        <v>8</v>
      </c>
      <c r="H282" s="50">
        <v>0</v>
      </c>
      <c r="I282" s="50">
        <v>1</v>
      </c>
      <c r="J282" s="50">
        <v>0</v>
      </c>
      <c r="K282" s="50">
        <v>2</v>
      </c>
      <c r="L282" s="50">
        <v>4</v>
      </c>
      <c r="M282" s="50">
        <v>0</v>
      </c>
      <c r="N282" s="50">
        <v>2</v>
      </c>
      <c r="O282" s="50">
        <v>2</v>
      </c>
      <c r="P282" s="50">
        <v>0</v>
      </c>
      <c r="Q282" s="51">
        <v>5</v>
      </c>
      <c r="R282" s="51">
        <v>4</v>
      </c>
      <c r="S282" s="51" t="s">
        <v>243</v>
      </c>
      <c r="T282" s="184" t="s">
        <v>136</v>
      </c>
      <c r="U282" s="185" t="s">
        <v>207</v>
      </c>
      <c r="V282" s="197">
        <v>0</v>
      </c>
      <c r="W282" s="197">
        <v>0</v>
      </c>
      <c r="X282" s="191">
        <v>15</v>
      </c>
      <c r="Y282" s="230">
        <v>15</v>
      </c>
      <c r="Z282" s="199">
        <f>SUM(Y282)</f>
        <v>15</v>
      </c>
      <c r="AA282" s="199">
        <f>SUM(Z282)</f>
        <v>15</v>
      </c>
      <c r="AB282" s="204" t="s">
        <v>5</v>
      </c>
      <c r="AC282" s="124"/>
      <c r="AD282" s="16"/>
      <c r="AE282" s="16"/>
      <c r="AF282" s="16"/>
      <c r="AG282" s="16"/>
    </row>
    <row r="283" spans="1:33" ht="30.75" customHeight="1">
      <c r="A283" s="15"/>
      <c r="B283" s="15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1"/>
      <c r="R283" s="51"/>
      <c r="S283" s="51"/>
      <c r="T283" s="66" t="s">
        <v>161</v>
      </c>
      <c r="U283" s="87" t="s">
        <v>189</v>
      </c>
      <c r="V283" s="94" t="s">
        <v>5</v>
      </c>
      <c r="W283" s="94" t="s">
        <v>5</v>
      </c>
      <c r="X283" s="132">
        <v>5</v>
      </c>
      <c r="Y283" s="132">
        <v>5</v>
      </c>
      <c r="Z283" s="132">
        <v>5</v>
      </c>
      <c r="AA283" s="132">
        <v>5</v>
      </c>
      <c r="AB283" s="132">
        <v>5</v>
      </c>
      <c r="AC283" s="124"/>
      <c r="AD283" s="16"/>
      <c r="AE283" s="16"/>
      <c r="AF283" s="16"/>
      <c r="AG283" s="16"/>
    </row>
    <row r="284" spans="1:33" ht="35.25" customHeight="1">
      <c r="A284" s="15"/>
      <c r="B284" s="15"/>
      <c r="C284" s="50">
        <v>6</v>
      </c>
      <c r="D284" s="50">
        <v>5</v>
      </c>
      <c r="E284" s="50">
        <v>6</v>
      </c>
      <c r="F284" s="50">
        <v>0</v>
      </c>
      <c r="G284" s="50">
        <v>8</v>
      </c>
      <c r="H284" s="50">
        <v>0</v>
      </c>
      <c r="I284" s="50">
        <v>1</v>
      </c>
      <c r="J284" s="50">
        <v>0</v>
      </c>
      <c r="K284" s="50">
        <v>2</v>
      </c>
      <c r="L284" s="50">
        <v>4</v>
      </c>
      <c r="M284" s="50">
        <v>0</v>
      </c>
      <c r="N284" s="50">
        <v>2</v>
      </c>
      <c r="O284" s="50">
        <v>2</v>
      </c>
      <c r="P284" s="50">
        <v>0</v>
      </c>
      <c r="Q284" s="51">
        <v>5</v>
      </c>
      <c r="R284" s="51">
        <v>5</v>
      </c>
      <c r="S284" s="51" t="s">
        <v>243</v>
      </c>
      <c r="T284" s="184" t="s">
        <v>135</v>
      </c>
      <c r="U284" s="185" t="s">
        <v>207</v>
      </c>
      <c r="V284" s="197">
        <v>0</v>
      </c>
      <c r="W284" s="197">
        <v>0</v>
      </c>
      <c r="X284" s="191">
        <v>70</v>
      </c>
      <c r="Y284" s="230">
        <v>0</v>
      </c>
      <c r="Z284" s="199">
        <f>SUM(Y284)</f>
        <v>0</v>
      </c>
      <c r="AA284" s="199">
        <f>SUM(Z284)</f>
        <v>0</v>
      </c>
      <c r="AB284" s="204" t="s">
        <v>5</v>
      </c>
      <c r="AC284" s="124"/>
      <c r="AD284" s="16"/>
      <c r="AE284" s="16"/>
      <c r="AF284" s="16"/>
      <c r="AG284" s="16"/>
    </row>
    <row r="285" spans="1:33" ht="33.75" customHeight="1">
      <c r="A285" s="15"/>
      <c r="B285" s="15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1"/>
      <c r="R285" s="51"/>
      <c r="S285" s="51"/>
      <c r="T285" s="66" t="s">
        <v>152</v>
      </c>
      <c r="U285" s="87" t="s">
        <v>190</v>
      </c>
      <c r="V285" s="94" t="s">
        <v>5</v>
      </c>
      <c r="W285" s="94" t="s">
        <v>5</v>
      </c>
      <c r="X285" s="132">
        <v>150</v>
      </c>
      <c r="Y285" s="132">
        <v>0</v>
      </c>
      <c r="Z285" s="132">
        <v>0</v>
      </c>
      <c r="AA285" s="132">
        <v>0</v>
      </c>
      <c r="AB285" s="132">
        <v>150</v>
      </c>
      <c r="AC285" s="124"/>
      <c r="AD285" s="16"/>
      <c r="AE285" s="16"/>
      <c r="AF285" s="16"/>
      <c r="AG285" s="16"/>
    </row>
    <row r="286" spans="1:33" ht="49.5" customHeight="1">
      <c r="A286" s="15"/>
      <c r="B286" s="1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6"/>
      <c r="R286" s="136"/>
      <c r="S286" s="136"/>
      <c r="T286" s="53" t="s">
        <v>255</v>
      </c>
      <c r="U286" s="54" t="s">
        <v>207</v>
      </c>
      <c r="V286" s="89">
        <f>V287</f>
        <v>0</v>
      </c>
      <c r="W286" s="89">
        <f>W287</f>
        <v>0</v>
      </c>
      <c r="X286" s="89">
        <f>X287+X293</f>
        <v>6784.5</v>
      </c>
      <c r="Y286" s="206">
        <f>Y287+Y293</f>
        <v>6998.8</v>
      </c>
      <c r="Z286" s="89">
        <f>Z287+Z293</f>
        <v>7003.8</v>
      </c>
      <c r="AA286" s="89">
        <f>AA287+AA293</f>
        <v>7003.8</v>
      </c>
      <c r="AB286" s="89" t="s">
        <v>5</v>
      </c>
      <c r="AC286" s="81">
        <v>2019</v>
      </c>
      <c r="AD286" s="16"/>
      <c r="AE286" s="16"/>
      <c r="AF286" s="16"/>
      <c r="AG286" s="16"/>
    </row>
    <row r="287" spans="1:33" s="8" customFormat="1" ht="48.75" customHeight="1">
      <c r="A287" s="69"/>
      <c r="B287" s="70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60"/>
      <c r="R287" s="60"/>
      <c r="S287" s="60"/>
      <c r="T287" s="157" t="s">
        <v>4</v>
      </c>
      <c r="U287" s="172" t="s">
        <v>207</v>
      </c>
      <c r="V287" s="173">
        <f>V289</f>
        <v>0</v>
      </c>
      <c r="W287" s="173">
        <f>W289</f>
        <v>0</v>
      </c>
      <c r="X287" s="173">
        <f>X289+X291</f>
        <v>6492.5</v>
      </c>
      <c r="Y287" s="173">
        <f>Y289+Y291</f>
        <v>6993.8</v>
      </c>
      <c r="Z287" s="173">
        <f>Z289+Z291</f>
        <v>6993.8</v>
      </c>
      <c r="AA287" s="173">
        <f>AA289+AA291</f>
        <v>6993.8</v>
      </c>
      <c r="AB287" s="173" t="s">
        <v>5</v>
      </c>
      <c r="AC287" s="13">
        <v>2019</v>
      </c>
    </row>
    <row r="288" spans="1:33" s="8" customFormat="1" ht="61.5" customHeight="1">
      <c r="A288" s="11"/>
      <c r="B288" s="12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1"/>
      <c r="R288" s="51"/>
      <c r="S288" s="51"/>
      <c r="T288" s="9" t="s">
        <v>83</v>
      </c>
      <c r="U288" s="10" t="s">
        <v>191</v>
      </c>
      <c r="V288" s="93">
        <v>0</v>
      </c>
      <c r="W288" s="93">
        <v>0</v>
      </c>
      <c r="X288" s="93">
        <f>X287/X286*100</f>
        <v>95.696071928660913</v>
      </c>
      <c r="Y288" s="93">
        <f>Y287/Y286*100</f>
        <v>99.928559181573988</v>
      </c>
      <c r="Z288" s="93">
        <f>Z287/Z286*100</f>
        <v>99.857220366086992</v>
      </c>
      <c r="AA288" s="93">
        <f>AA287/AA286*100</f>
        <v>99.857220366086992</v>
      </c>
      <c r="AB288" s="93">
        <v>99.8</v>
      </c>
      <c r="AC288" s="13">
        <v>2017</v>
      </c>
    </row>
    <row r="289" spans="1:199" s="8" customFormat="1" ht="51" customHeight="1">
      <c r="A289" s="11"/>
      <c r="B289" s="12"/>
      <c r="C289" s="71">
        <v>6</v>
      </c>
      <c r="D289" s="71">
        <v>5</v>
      </c>
      <c r="E289" s="71">
        <v>6</v>
      </c>
      <c r="F289" s="71">
        <v>0</v>
      </c>
      <c r="G289" s="71">
        <v>8</v>
      </c>
      <c r="H289" s="71">
        <v>0</v>
      </c>
      <c r="I289" s="71">
        <v>4</v>
      </c>
      <c r="J289" s="72">
        <v>0</v>
      </c>
      <c r="K289" s="72">
        <v>2</v>
      </c>
      <c r="L289" s="72">
        <v>5</v>
      </c>
      <c r="M289" s="72">
        <v>0</v>
      </c>
      <c r="N289" s="72">
        <v>1</v>
      </c>
      <c r="O289" s="72">
        <v>2</v>
      </c>
      <c r="P289" s="72">
        <v>3</v>
      </c>
      <c r="Q289" s="51">
        <v>0</v>
      </c>
      <c r="R289" s="51">
        <v>2</v>
      </c>
      <c r="S289" s="51" t="s">
        <v>241</v>
      </c>
      <c r="T289" s="192" t="s">
        <v>132</v>
      </c>
      <c r="U289" s="205" t="s">
        <v>207</v>
      </c>
      <c r="V289" s="186">
        <v>0</v>
      </c>
      <c r="W289" s="186">
        <v>0</v>
      </c>
      <c r="X289" s="187">
        <v>6362.5</v>
      </c>
      <c r="Y289" s="233">
        <v>6971.5</v>
      </c>
      <c r="Z289" s="186">
        <f>SUM(Y289)</f>
        <v>6971.5</v>
      </c>
      <c r="AA289" s="186">
        <f>SUM(Z289)</f>
        <v>6971.5</v>
      </c>
      <c r="AB289" s="187" t="s">
        <v>5</v>
      </c>
      <c r="AC289" s="13">
        <v>2019</v>
      </c>
    </row>
    <row r="290" spans="1:199" s="8" customFormat="1" ht="33" customHeight="1">
      <c r="A290" s="12"/>
      <c r="B290" s="12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1"/>
      <c r="R290" s="51"/>
      <c r="S290" s="51"/>
      <c r="T290" s="66" t="s">
        <v>162</v>
      </c>
      <c r="U290" s="174" t="s">
        <v>207</v>
      </c>
      <c r="V290" s="94" t="s">
        <v>5</v>
      </c>
      <c r="W290" s="94" t="s">
        <v>5</v>
      </c>
      <c r="X290" s="97">
        <v>6.2</v>
      </c>
      <c r="Y290" s="97">
        <v>6.2</v>
      </c>
      <c r="Z290" s="97">
        <v>6.2</v>
      </c>
      <c r="AA290" s="97">
        <v>6.2</v>
      </c>
      <c r="AB290" s="97">
        <v>6.2</v>
      </c>
      <c r="AC290" s="13"/>
    </row>
    <row r="291" spans="1:199" s="8" customFormat="1" ht="35.25" customHeight="1">
      <c r="A291" s="11"/>
      <c r="B291" s="12"/>
      <c r="C291" s="50">
        <v>6</v>
      </c>
      <c r="D291" s="50">
        <v>5</v>
      </c>
      <c r="E291" s="50">
        <v>6</v>
      </c>
      <c r="F291" s="50">
        <v>0</v>
      </c>
      <c r="G291" s="50">
        <v>8</v>
      </c>
      <c r="H291" s="50">
        <v>0</v>
      </c>
      <c r="I291" s="50">
        <v>4</v>
      </c>
      <c r="J291" s="50">
        <v>0</v>
      </c>
      <c r="K291" s="50">
        <v>2</v>
      </c>
      <c r="L291" s="72">
        <v>5</v>
      </c>
      <c r="M291" s="72">
        <v>0</v>
      </c>
      <c r="N291" s="72">
        <v>1</v>
      </c>
      <c r="O291" s="72">
        <v>2</v>
      </c>
      <c r="P291" s="72">
        <v>3</v>
      </c>
      <c r="Q291" s="51">
        <v>0</v>
      </c>
      <c r="R291" s="51">
        <v>5</v>
      </c>
      <c r="S291" s="51" t="s">
        <v>241</v>
      </c>
      <c r="T291" s="184" t="s">
        <v>93</v>
      </c>
      <c r="U291" s="185" t="s">
        <v>207</v>
      </c>
      <c r="V291" s="186">
        <v>0</v>
      </c>
      <c r="W291" s="186">
        <v>0</v>
      </c>
      <c r="X291" s="187">
        <v>130</v>
      </c>
      <c r="Y291" s="233">
        <v>22.3</v>
      </c>
      <c r="Z291" s="186">
        <f>SUM(Y291)</f>
        <v>22.3</v>
      </c>
      <c r="AA291" s="186">
        <f>SUM(Z291)</f>
        <v>22.3</v>
      </c>
      <c r="AB291" s="186" t="s">
        <v>5</v>
      </c>
      <c r="AC291" s="13">
        <v>2019</v>
      </c>
    </row>
    <row r="292" spans="1:199" s="8" customFormat="1" ht="36" customHeight="1">
      <c r="A292" s="11"/>
      <c r="B292" s="12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1"/>
      <c r="R292" s="51"/>
      <c r="S292" s="51"/>
      <c r="T292" s="66" t="s">
        <v>317</v>
      </c>
      <c r="U292" s="87" t="s">
        <v>191</v>
      </c>
      <c r="V292" s="94" t="s">
        <v>5</v>
      </c>
      <c r="W292" s="94" t="s">
        <v>5</v>
      </c>
      <c r="X292" s="97">
        <v>100</v>
      </c>
      <c r="Y292" s="97">
        <v>100</v>
      </c>
      <c r="Z292" s="97">
        <v>100</v>
      </c>
      <c r="AA292" s="97">
        <v>100</v>
      </c>
      <c r="AB292" s="97">
        <v>100</v>
      </c>
      <c r="AC292" s="13"/>
    </row>
    <row r="293" spans="1:199" s="8" customFormat="1" ht="45.75" customHeight="1">
      <c r="A293" s="11"/>
      <c r="B293" s="12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1"/>
      <c r="R293" s="51"/>
      <c r="S293" s="51"/>
      <c r="T293" s="157" t="s">
        <v>12</v>
      </c>
      <c r="U293" s="172" t="s">
        <v>207</v>
      </c>
      <c r="V293" s="173">
        <f>V297</f>
        <v>0</v>
      </c>
      <c r="W293" s="173">
        <f>W297</f>
        <v>0</v>
      </c>
      <c r="X293" s="173">
        <f>X295+X297</f>
        <v>292</v>
      </c>
      <c r="Y293" s="222">
        <f>Y295+Y297</f>
        <v>5</v>
      </c>
      <c r="Z293" s="173">
        <f>Z295+Z297</f>
        <v>10</v>
      </c>
      <c r="AA293" s="173">
        <f>AA295+AA297</f>
        <v>10</v>
      </c>
      <c r="AB293" s="173" t="s">
        <v>5</v>
      </c>
      <c r="AC293" s="13">
        <v>2019</v>
      </c>
    </row>
    <row r="294" spans="1:199" s="8" customFormat="1" ht="36" customHeight="1">
      <c r="A294" s="11"/>
      <c r="B294" s="12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1"/>
      <c r="R294" s="51"/>
      <c r="S294" s="51"/>
      <c r="T294" s="66" t="s">
        <v>318</v>
      </c>
      <c r="U294" s="10" t="s">
        <v>191</v>
      </c>
      <c r="V294" s="93">
        <v>0</v>
      </c>
      <c r="W294" s="93">
        <v>0</v>
      </c>
      <c r="X294" s="94">
        <v>100</v>
      </c>
      <c r="Y294" s="93">
        <v>100</v>
      </c>
      <c r="Z294" s="93">
        <v>100</v>
      </c>
      <c r="AA294" s="93">
        <v>100</v>
      </c>
      <c r="AB294" s="93">
        <v>100</v>
      </c>
      <c r="AC294" s="13">
        <v>2016</v>
      </c>
    </row>
    <row r="295" spans="1:199" s="8" customFormat="1" ht="33" customHeight="1">
      <c r="A295" s="12"/>
      <c r="B295" s="12"/>
      <c r="C295" s="71">
        <v>6</v>
      </c>
      <c r="D295" s="71">
        <v>5</v>
      </c>
      <c r="E295" s="71">
        <v>6</v>
      </c>
      <c r="F295" s="71">
        <v>0</v>
      </c>
      <c r="G295" s="71">
        <v>8</v>
      </c>
      <c r="H295" s="71">
        <v>0</v>
      </c>
      <c r="I295" s="71">
        <v>4</v>
      </c>
      <c r="J295" s="71">
        <v>0</v>
      </c>
      <c r="K295" s="71">
        <v>2</v>
      </c>
      <c r="L295" s="72">
        <v>5</v>
      </c>
      <c r="M295" s="72">
        <v>0</v>
      </c>
      <c r="N295" s="72">
        <v>2</v>
      </c>
      <c r="O295" s="72">
        <v>2</v>
      </c>
      <c r="P295" s="72">
        <v>3</v>
      </c>
      <c r="Q295" s="51">
        <v>1</v>
      </c>
      <c r="R295" s="51">
        <v>1</v>
      </c>
      <c r="S295" s="51" t="s">
        <v>241</v>
      </c>
      <c r="T295" s="184" t="s">
        <v>133</v>
      </c>
      <c r="U295" s="185" t="s">
        <v>207</v>
      </c>
      <c r="V295" s="186">
        <v>0</v>
      </c>
      <c r="W295" s="186">
        <v>0</v>
      </c>
      <c r="X295" s="187">
        <v>282</v>
      </c>
      <c r="Y295" s="233">
        <v>0</v>
      </c>
      <c r="Z295" s="186">
        <v>0</v>
      </c>
      <c r="AA295" s="186">
        <f>SUM(Z295)</f>
        <v>0</v>
      </c>
      <c r="AB295" s="186" t="s">
        <v>5</v>
      </c>
      <c r="AC295" s="13">
        <v>2016</v>
      </c>
    </row>
    <row r="296" spans="1:199" s="8" customFormat="1" ht="34.9" customHeight="1">
      <c r="A296" s="12"/>
      <c r="B296" s="12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1"/>
      <c r="R296" s="51"/>
      <c r="S296" s="51"/>
      <c r="T296" s="164" t="s">
        <v>156</v>
      </c>
      <c r="U296" s="87" t="s">
        <v>191</v>
      </c>
      <c r="V296" s="97">
        <v>0</v>
      </c>
      <c r="W296" s="97">
        <v>0</v>
      </c>
      <c r="X296" s="97">
        <v>100</v>
      </c>
      <c r="Y296" s="97">
        <v>0</v>
      </c>
      <c r="Z296" s="97">
        <v>0</v>
      </c>
      <c r="AA296" s="97">
        <v>0</v>
      </c>
      <c r="AB296" s="97">
        <v>100</v>
      </c>
      <c r="AC296" s="13"/>
    </row>
    <row r="297" spans="1:199" s="8" customFormat="1" ht="36" customHeight="1">
      <c r="A297" s="11"/>
      <c r="B297" s="12"/>
      <c r="C297" s="71">
        <v>6</v>
      </c>
      <c r="D297" s="71">
        <v>5</v>
      </c>
      <c r="E297" s="71">
        <v>6</v>
      </c>
      <c r="F297" s="71">
        <v>0</v>
      </c>
      <c r="G297" s="71">
        <v>8</v>
      </c>
      <c r="H297" s="71">
        <v>0</v>
      </c>
      <c r="I297" s="71">
        <v>4</v>
      </c>
      <c r="J297" s="71">
        <v>0</v>
      </c>
      <c r="K297" s="71">
        <v>2</v>
      </c>
      <c r="L297" s="72">
        <v>5</v>
      </c>
      <c r="M297" s="72">
        <v>0</v>
      </c>
      <c r="N297" s="72">
        <v>2</v>
      </c>
      <c r="O297" s="72">
        <v>2</v>
      </c>
      <c r="P297" s="72">
        <v>3</v>
      </c>
      <c r="Q297" s="51">
        <v>1</v>
      </c>
      <c r="R297" s="51">
        <v>2</v>
      </c>
      <c r="S297" s="51" t="s">
        <v>241</v>
      </c>
      <c r="T297" s="184" t="s">
        <v>134</v>
      </c>
      <c r="U297" s="185" t="s">
        <v>207</v>
      </c>
      <c r="V297" s="186">
        <v>0</v>
      </c>
      <c r="W297" s="186">
        <v>0</v>
      </c>
      <c r="X297" s="187">
        <v>10</v>
      </c>
      <c r="Y297" s="233">
        <v>5</v>
      </c>
      <c r="Z297" s="186">
        <v>10</v>
      </c>
      <c r="AA297" s="186">
        <v>10</v>
      </c>
      <c r="AB297" s="186" t="s">
        <v>5</v>
      </c>
      <c r="AC297" s="13">
        <v>2019</v>
      </c>
    </row>
    <row r="298" spans="1:199" s="8" customFormat="1" ht="32.25" customHeight="1">
      <c r="A298" s="12"/>
      <c r="B298" s="12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1"/>
      <c r="R298" s="51"/>
      <c r="S298" s="51"/>
      <c r="T298" s="164" t="s">
        <v>143</v>
      </c>
      <c r="U298" s="87" t="s">
        <v>189</v>
      </c>
      <c r="V298" s="94" t="s">
        <v>5</v>
      </c>
      <c r="W298" s="94" t="s">
        <v>5</v>
      </c>
      <c r="X298" s="98">
        <v>4</v>
      </c>
      <c r="Y298" s="98">
        <v>3</v>
      </c>
      <c r="Z298" s="98">
        <v>3</v>
      </c>
      <c r="AA298" s="98">
        <v>3</v>
      </c>
      <c r="AB298" s="98">
        <f>SUM(X298:AA298)</f>
        <v>13</v>
      </c>
      <c r="AC298" s="13"/>
    </row>
    <row r="299" spans="1:199" ht="30.75" customHeight="1">
      <c r="A299" s="79"/>
      <c r="B299" s="79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4"/>
      <c r="R299" s="74"/>
      <c r="S299" s="74"/>
      <c r="T299" s="53" t="s">
        <v>235</v>
      </c>
      <c r="U299" s="54" t="s">
        <v>207</v>
      </c>
      <c r="V299" s="109">
        <f>V301+V306</f>
        <v>4723.7</v>
      </c>
      <c r="W299" s="109">
        <f>SUM(W306,W314,W301,W331)</f>
        <v>4937.75</v>
      </c>
      <c r="X299" s="109">
        <f>SUM(X306,X314,X301,X331)</f>
        <v>5575.0800000000008</v>
      </c>
      <c r="Y299" s="223">
        <f>SUM(Y306,Y314,Y301,Y331)</f>
        <v>6253.4800000000005</v>
      </c>
      <c r="Z299" s="109">
        <f>SUM(Z306,Z314,Z301,Z331)</f>
        <v>6136.4800000000005</v>
      </c>
      <c r="AA299" s="109">
        <f>SUM(AA306,AA314,AA301,AA331)</f>
        <v>6136.4800000000005</v>
      </c>
      <c r="AB299" s="103" t="s">
        <v>5</v>
      </c>
      <c r="AC299" s="81">
        <v>2019</v>
      </c>
    </row>
    <row r="300" spans="1:199" s="152" customFormat="1" ht="32.25" customHeight="1">
      <c r="A300" s="151"/>
      <c r="B300" s="151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118"/>
      <c r="R300" s="118"/>
      <c r="S300" s="118"/>
      <c r="T300" s="236" t="s">
        <v>6</v>
      </c>
      <c r="U300" s="172" t="s">
        <v>207</v>
      </c>
      <c r="V300" s="237">
        <f t="shared" ref="V300:AA300" si="19">V299</f>
        <v>4723.7</v>
      </c>
      <c r="W300" s="237">
        <f t="shared" si="19"/>
        <v>4937.75</v>
      </c>
      <c r="X300" s="237">
        <f t="shared" si="19"/>
        <v>5575.0800000000008</v>
      </c>
      <c r="Y300" s="237">
        <f t="shared" si="19"/>
        <v>6253.4800000000005</v>
      </c>
      <c r="Z300" s="237">
        <f t="shared" si="19"/>
        <v>6136.4800000000005</v>
      </c>
      <c r="AA300" s="237">
        <f t="shared" si="19"/>
        <v>6136.4800000000005</v>
      </c>
      <c r="AB300" s="159" t="s">
        <v>5</v>
      </c>
      <c r="AC300" s="80"/>
    </row>
    <row r="301" spans="1:199" s="4" customFormat="1" ht="23.25" customHeight="1">
      <c r="A301" s="6"/>
      <c r="B301" s="6"/>
      <c r="C301" s="50">
        <v>6</v>
      </c>
      <c r="D301" s="50">
        <v>5</v>
      </c>
      <c r="E301" s="50">
        <v>6</v>
      </c>
      <c r="F301" s="50">
        <v>0</v>
      </c>
      <c r="G301" s="50">
        <v>8</v>
      </c>
      <c r="H301" s="50">
        <v>0</v>
      </c>
      <c r="I301" s="50">
        <v>4</v>
      </c>
      <c r="J301" s="50">
        <v>0</v>
      </c>
      <c r="K301" s="50">
        <v>2</v>
      </c>
      <c r="L301" s="50">
        <v>9</v>
      </c>
      <c r="M301" s="50">
        <v>0</v>
      </c>
      <c r="N301" s="50">
        <v>0</v>
      </c>
      <c r="O301" s="50">
        <v>2</v>
      </c>
      <c r="P301" s="50">
        <v>0</v>
      </c>
      <c r="Q301" s="60">
        <v>5</v>
      </c>
      <c r="R301" s="60">
        <v>0</v>
      </c>
      <c r="S301" s="60" t="s">
        <v>254</v>
      </c>
      <c r="T301" s="192" t="s">
        <v>96</v>
      </c>
      <c r="U301" s="205" t="s">
        <v>207</v>
      </c>
      <c r="V301" s="234">
        <f t="shared" ref="V301:AA301" si="20">SUM(V304,V305)</f>
        <v>1031.7</v>
      </c>
      <c r="W301" s="234">
        <f t="shared" si="20"/>
        <v>1053.5999999999999</v>
      </c>
      <c r="X301" s="234">
        <f t="shared" si="20"/>
        <v>965</v>
      </c>
      <c r="Y301" s="235">
        <f t="shared" si="20"/>
        <v>984.9</v>
      </c>
      <c r="Z301" s="234">
        <f t="shared" si="20"/>
        <v>984.9</v>
      </c>
      <c r="AA301" s="234">
        <f t="shared" si="20"/>
        <v>984.9</v>
      </c>
      <c r="AB301" s="186" t="s">
        <v>5</v>
      </c>
      <c r="AC301" s="13">
        <v>2019</v>
      </c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</row>
    <row r="302" spans="1:199" s="4" customFormat="1" ht="25.5" hidden="1" customHeight="1">
      <c r="A302" s="6"/>
      <c r="B302" s="6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1"/>
      <c r="R302" s="51"/>
      <c r="S302" s="51"/>
      <c r="T302" s="9" t="s">
        <v>205</v>
      </c>
      <c r="U302" s="10" t="s">
        <v>190</v>
      </c>
      <c r="V302" s="90">
        <v>2</v>
      </c>
      <c r="W302" s="134">
        <v>2</v>
      </c>
      <c r="X302" s="129">
        <v>2</v>
      </c>
      <c r="Y302" s="93">
        <v>2</v>
      </c>
      <c r="Z302" s="93">
        <v>2</v>
      </c>
      <c r="AA302" s="93">
        <v>2</v>
      </c>
      <c r="AB302" s="93">
        <v>2</v>
      </c>
      <c r="AC302" s="13">
        <v>2019</v>
      </c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</row>
    <row r="303" spans="1:199" s="4" customFormat="1" ht="30" hidden="1">
      <c r="A303" s="6"/>
      <c r="B303" s="6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1"/>
      <c r="R303" s="51"/>
      <c r="S303" s="51"/>
      <c r="T303" s="9" t="s">
        <v>206</v>
      </c>
      <c r="U303" s="10" t="s">
        <v>190</v>
      </c>
      <c r="V303" s="90">
        <v>1</v>
      </c>
      <c r="W303" s="134">
        <v>1</v>
      </c>
      <c r="X303" s="129">
        <v>1</v>
      </c>
      <c r="Y303" s="93">
        <v>1</v>
      </c>
      <c r="Z303" s="93">
        <v>1</v>
      </c>
      <c r="AA303" s="93">
        <v>1</v>
      </c>
      <c r="AB303" s="93">
        <v>1</v>
      </c>
      <c r="AC303" s="13">
        <v>2019</v>
      </c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</row>
    <row r="304" spans="1:199" s="4" customFormat="1" ht="30">
      <c r="A304" s="6"/>
      <c r="B304" s="6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1"/>
      <c r="R304" s="51"/>
      <c r="S304" s="51"/>
      <c r="T304" s="9" t="s">
        <v>183</v>
      </c>
      <c r="U304" s="10" t="s">
        <v>207</v>
      </c>
      <c r="V304" s="104">
        <v>975.9</v>
      </c>
      <c r="W304" s="94">
        <v>995.1</v>
      </c>
      <c r="X304" s="134">
        <v>906.7</v>
      </c>
      <c r="Y304" s="93">
        <v>926.4</v>
      </c>
      <c r="Z304" s="93">
        <f>SUM(Y304)</f>
        <v>926.4</v>
      </c>
      <c r="AA304" s="93">
        <f>SUM(Z304)</f>
        <v>926.4</v>
      </c>
      <c r="AB304" s="94">
        <f>SUM(V304:AA304)</f>
        <v>5656.9</v>
      </c>
      <c r="AC304" s="13">
        <v>2019</v>
      </c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</row>
    <row r="305" spans="1:199" s="4" customFormat="1" ht="29.25" customHeight="1">
      <c r="A305" s="6"/>
      <c r="B305" s="6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1"/>
      <c r="R305" s="51"/>
      <c r="S305" s="51"/>
      <c r="T305" s="9" t="s">
        <v>184</v>
      </c>
      <c r="U305" s="10" t="s">
        <v>207</v>
      </c>
      <c r="V305" s="104">
        <v>55.8</v>
      </c>
      <c r="W305" s="93">
        <v>58.5</v>
      </c>
      <c r="X305" s="94">
        <v>58.3</v>
      </c>
      <c r="Y305" s="93">
        <v>58.5</v>
      </c>
      <c r="Z305" s="93">
        <f>SUM(Y305)</f>
        <v>58.5</v>
      </c>
      <c r="AA305" s="93">
        <f>SUM(Z305)</f>
        <v>58.5</v>
      </c>
      <c r="AB305" s="94">
        <f>SUM(V305:AA305)</f>
        <v>348.1</v>
      </c>
      <c r="AC305" s="13">
        <v>2019</v>
      </c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</row>
    <row r="306" spans="1:199" ht="31.5" customHeight="1">
      <c r="A306" s="79"/>
      <c r="B306" s="79"/>
      <c r="C306" s="50">
        <v>6</v>
      </c>
      <c r="D306" s="50">
        <v>5</v>
      </c>
      <c r="E306" s="50">
        <v>6</v>
      </c>
      <c r="F306" s="50">
        <v>0</v>
      </c>
      <c r="G306" s="50">
        <v>8</v>
      </c>
      <c r="H306" s="50">
        <v>0</v>
      </c>
      <c r="I306" s="50">
        <v>4</v>
      </c>
      <c r="J306" s="50">
        <v>0</v>
      </c>
      <c r="K306" s="50">
        <v>2</v>
      </c>
      <c r="L306" s="50">
        <v>9</v>
      </c>
      <c r="M306" s="50">
        <v>0</v>
      </c>
      <c r="N306" s="50">
        <v>0</v>
      </c>
      <c r="O306" s="50">
        <v>2</v>
      </c>
      <c r="P306" s="50">
        <v>0</v>
      </c>
      <c r="Q306" s="60">
        <v>5</v>
      </c>
      <c r="R306" s="60">
        <v>1</v>
      </c>
      <c r="S306" s="60" t="s">
        <v>254</v>
      </c>
      <c r="T306" s="192" t="s">
        <v>94</v>
      </c>
      <c r="U306" s="205" t="s">
        <v>207</v>
      </c>
      <c r="V306" s="234">
        <f>SUM(V309,V310,V311,V312,V313,V314)</f>
        <v>3692</v>
      </c>
      <c r="W306" s="234">
        <v>3884.15</v>
      </c>
      <c r="X306" s="234">
        <f>SUM(X309,X310,X311,X312,X313)</f>
        <v>4610.0800000000008</v>
      </c>
      <c r="Y306" s="234">
        <f>SUM(Y309,Y310,Y311,Y312,Y313)</f>
        <v>5268.5800000000008</v>
      </c>
      <c r="Z306" s="234">
        <f>SUM(Z309,Z310,Z311,Z312,Z313)</f>
        <v>5151.5800000000008</v>
      </c>
      <c r="AA306" s="234">
        <f>SUM(AA309,AA310,AA311,AA312,AA313)</f>
        <v>5151.5800000000008</v>
      </c>
      <c r="AB306" s="187" t="s">
        <v>5</v>
      </c>
      <c r="AC306" s="13">
        <v>2019</v>
      </c>
    </row>
    <row r="307" spans="1:199" s="4" customFormat="1" ht="36" hidden="1" customHeight="1">
      <c r="A307" s="6"/>
      <c r="B307" s="6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1"/>
      <c r="R307" s="51"/>
      <c r="S307" s="51"/>
      <c r="T307" s="9" t="s">
        <v>203</v>
      </c>
      <c r="U307" s="10" t="s">
        <v>190</v>
      </c>
      <c r="V307" s="90">
        <v>9</v>
      </c>
      <c r="W307" s="134">
        <v>9</v>
      </c>
      <c r="X307" s="128">
        <v>9</v>
      </c>
      <c r="Y307" s="93">
        <v>9</v>
      </c>
      <c r="Z307" s="93">
        <v>9</v>
      </c>
      <c r="AA307" s="93">
        <v>9</v>
      </c>
      <c r="AB307" s="93">
        <v>9</v>
      </c>
      <c r="AC307" s="13">
        <v>2019</v>
      </c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</row>
    <row r="308" spans="1:199" s="4" customFormat="1" ht="39" hidden="1" customHeight="1">
      <c r="A308" s="6"/>
      <c r="B308" s="6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1"/>
      <c r="R308" s="51"/>
      <c r="S308" s="51"/>
      <c r="T308" s="9" t="s">
        <v>204</v>
      </c>
      <c r="U308" s="10" t="s">
        <v>190</v>
      </c>
      <c r="V308" s="90">
        <v>3</v>
      </c>
      <c r="W308" s="134">
        <v>3</v>
      </c>
      <c r="X308" s="128">
        <v>3</v>
      </c>
      <c r="Y308" s="93">
        <v>3</v>
      </c>
      <c r="Z308" s="93">
        <v>3</v>
      </c>
      <c r="AA308" s="93">
        <v>3</v>
      </c>
      <c r="AB308" s="93">
        <v>3</v>
      </c>
      <c r="AC308" s="13">
        <v>2019</v>
      </c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</row>
    <row r="309" spans="1:199" s="4" customFormat="1" ht="48" hidden="1" customHeight="1">
      <c r="A309" s="6"/>
      <c r="B309" s="6"/>
      <c r="C309" s="50">
        <v>6</v>
      </c>
      <c r="D309" s="50">
        <v>5</v>
      </c>
      <c r="E309" s="50">
        <v>6</v>
      </c>
      <c r="F309" s="50">
        <v>0</v>
      </c>
      <c r="G309" s="50">
        <v>8</v>
      </c>
      <c r="H309" s="50">
        <v>0</v>
      </c>
      <c r="I309" s="50">
        <v>4</v>
      </c>
      <c r="J309" s="50">
        <v>0</v>
      </c>
      <c r="K309" s="50">
        <v>2</v>
      </c>
      <c r="L309" s="50">
        <v>9</v>
      </c>
      <c r="M309" s="50">
        <v>9</v>
      </c>
      <c r="N309" s="50">
        <v>0</v>
      </c>
      <c r="O309" s="50">
        <v>5</v>
      </c>
      <c r="P309" s="50">
        <v>1</v>
      </c>
      <c r="Q309" s="51"/>
      <c r="R309" s="51"/>
      <c r="S309" s="51"/>
      <c r="T309" s="9" t="s">
        <v>224</v>
      </c>
      <c r="U309" s="10" t="s">
        <v>207</v>
      </c>
      <c r="V309" s="104">
        <v>2709.4</v>
      </c>
      <c r="W309" s="92">
        <v>2557.6999999999998</v>
      </c>
      <c r="X309" s="127">
        <v>3341.1</v>
      </c>
      <c r="Y309" s="170">
        <v>3915.3</v>
      </c>
      <c r="Z309" s="104">
        <f t="shared" ref="Z309:AA314" si="21">SUM(Y309)</f>
        <v>3915.3</v>
      </c>
      <c r="AA309" s="104">
        <f t="shared" si="21"/>
        <v>3915.3</v>
      </c>
      <c r="AB309" s="92">
        <f>SUM(V309:AA309)</f>
        <v>20354.099999999999</v>
      </c>
      <c r="AC309" s="13">
        <v>2019</v>
      </c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</row>
    <row r="310" spans="1:199" s="4" customFormat="1" ht="37.5" hidden="1" customHeight="1">
      <c r="A310" s="6"/>
      <c r="B310" s="6"/>
      <c r="C310" s="50">
        <v>6</v>
      </c>
      <c r="D310" s="50">
        <v>5</v>
      </c>
      <c r="E310" s="50">
        <v>6</v>
      </c>
      <c r="F310" s="50">
        <v>0</v>
      </c>
      <c r="G310" s="50">
        <v>8</v>
      </c>
      <c r="H310" s="50">
        <v>0</v>
      </c>
      <c r="I310" s="50">
        <v>4</v>
      </c>
      <c r="J310" s="50">
        <v>0</v>
      </c>
      <c r="K310" s="50">
        <v>2</v>
      </c>
      <c r="L310" s="50">
        <v>9</v>
      </c>
      <c r="M310" s="50">
        <v>9</v>
      </c>
      <c r="N310" s="50">
        <v>0</v>
      </c>
      <c r="O310" s="50">
        <v>5</v>
      </c>
      <c r="P310" s="50">
        <v>1</v>
      </c>
      <c r="Q310" s="51"/>
      <c r="R310" s="51"/>
      <c r="S310" s="51"/>
      <c r="T310" s="9" t="s">
        <v>219</v>
      </c>
      <c r="U310" s="10" t="s">
        <v>207</v>
      </c>
      <c r="V310" s="93">
        <v>928.1</v>
      </c>
      <c r="W310" s="94">
        <v>1216.5</v>
      </c>
      <c r="X310" s="128">
        <v>1264</v>
      </c>
      <c r="Y310" s="170">
        <v>1284.9000000000001</v>
      </c>
      <c r="Z310" s="93">
        <v>1167.9000000000001</v>
      </c>
      <c r="AA310" s="93">
        <f t="shared" si="21"/>
        <v>1167.9000000000001</v>
      </c>
      <c r="AB310" s="94">
        <f>SUM(V310:AA310)</f>
        <v>7029.2999999999993</v>
      </c>
      <c r="AC310" s="13">
        <v>2019</v>
      </c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</row>
    <row r="311" spans="1:199" s="4" customFormat="1" ht="37.5" hidden="1" customHeight="1">
      <c r="A311" s="6"/>
      <c r="B311" s="6"/>
      <c r="C311" s="50">
        <v>6</v>
      </c>
      <c r="D311" s="50">
        <v>5</v>
      </c>
      <c r="E311" s="50">
        <v>6</v>
      </c>
      <c r="F311" s="50">
        <v>0</v>
      </c>
      <c r="G311" s="50">
        <v>8</v>
      </c>
      <c r="H311" s="50">
        <v>0</v>
      </c>
      <c r="I311" s="50">
        <v>4</v>
      </c>
      <c r="J311" s="50">
        <v>0</v>
      </c>
      <c r="K311" s="50">
        <v>2</v>
      </c>
      <c r="L311" s="50">
        <v>9</v>
      </c>
      <c r="M311" s="50">
        <v>9</v>
      </c>
      <c r="N311" s="50">
        <v>0</v>
      </c>
      <c r="O311" s="50">
        <v>5</v>
      </c>
      <c r="P311" s="50">
        <v>1</v>
      </c>
      <c r="Q311" s="51"/>
      <c r="R311" s="51"/>
      <c r="S311" s="51"/>
      <c r="T311" s="9" t="s">
        <v>220</v>
      </c>
      <c r="U311" s="10" t="s">
        <v>207</v>
      </c>
      <c r="V311" s="93">
        <v>46.4</v>
      </c>
      <c r="W311" s="94">
        <v>40.6</v>
      </c>
      <c r="X311" s="128">
        <v>2.2999999999999998</v>
      </c>
      <c r="Y311" s="93">
        <v>65.7</v>
      </c>
      <c r="Z311" s="93">
        <f t="shared" si="21"/>
        <v>65.7</v>
      </c>
      <c r="AA311" s="93">
        <f t="shared" si="21"/>
        <v>65.7</v>
      </c>
      <c r="AB311" s="94">
        <f>SUM(V311:AA311)</f>
        <v>286.39999999999998</v>
      </c>
      <c r="AC311" s="13">
        <v>2019</v>
      </c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</row>
    <row r="312" spans="1:199" s="4" customFormat="1" ht="33.75" hidden="1" customHeight="1">
      <c r="A312" s="6"/>
      <c r="B312" s="6"/>
      <c r="C312" s="50">
        <v>6</v>
      </c>
      <c r="D312" s="50">
        <v>5</v>
      </c>
      <c r="E312" s="50">
        <v>6</v>
      </c>
      <c r="F312" s="50">
        <v>0</v>
      </c>
      <c r="G312" s="50">
        <v>8</v>
      </c>
      <c r="H312" s="50">
        <v>0</v>
      </c>
      <c r="I312" s="50">
        <v>4</v>
      </c>
      <c r="J312" s="50">
        <v>0</v>
      </c>
      <c r="K312" s="50">
        <v>2</v>
      </c>
      <c r="L312" s="50">
        <v>9</v>
      </c>
      <c r="M312" s="50">
        <v>9</v>
      </c>
      <c r="N312" s="50">
        <v>0</v>
      </c>
      <c r="O312" s="50">
        <v>5</v>
      </c>
      <c r="P312" s="50">
        <v>1</v>
      </c>
      <c r="Q312" s="51"/>
      <c r="R312" s="51"/>
      <c r="S312" s="51"/>
      <c r="T312" s="9" t="s">
        <v>221</v>
      </c>
      <c r="U312" s="10" t="s">
        <v>207</v>
      </c>
      <c r="V312" s="93">
        <v>2</v>
      </c>
      <c r="W312" s="94">
        <v>2.68</v>
      </c>
      <c r="X312" s="128">
        <v>2.68</v>
      </c>
      <c r="Y312" s="93">
        <v>2.68</v>
      </c>
      <c r="Z312" s="93">
        <f t="shared" si="21"/>
        <v>2.68</v>
      </c>
      <c r="AA312" s="93">
        <f>SUM(Z312)</f>
        <v>2.68</v>
      </c>
      <c r="AB312" s="94">
        <f>SUM(V312:AA312)</f>
        <v>15.399999999999999</v>
      </c>
      <c r="AC312" s="13">
        <v>2019</v>
      </c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</row>
    <row r="313" spans="1:199" s="4" customFormat="1" ht="33.75" hidden="1" customHeight="1">
      <c r="A313" s="6"/>
      <c r="B313" s="6"/>
      <c r="C313" s="50">
        <v>6</v>
      </c>
      <c r="D313" s="50">
        <v>5</v>
      </c>
      <c r="E313" s="50">
        <v>6</v>
      </c>
      <c r="F313" s="50">
        <v>0</v>
      </c>
      <c r="G313" s="50">
        <v>8</v>
      </c>
      <c r="H313" s="50">
        <v>0</v>
      </c>
      <c r="I313" s="50">
        <v>4</v>
      </c>
      <c r="J313" s="50">
        <v>0</v>
      </c>
      <c r="K313" s="50">
        <v>2</v>
      </c>
      <c r="L313" s="50">
        <v>9</v>
      </c>
      <c r="M313" s="50">
        <v>9</v>
      </c>
      <c r="N313" s="50">
        <v>0</v>
      </c>
      <c r="O313" s="50">
        <v>5</v>
      </c>
      <c r="P313" s="50">
        <v>9</v>
      </c>
      <c r="Q313" s="51"/>
      <c r="R313" s="51"/>
      <c r="S313" s="51"/>
      <c r="T313" s="44" t="s">
        <v>233</v>
      </c>
      <c r="U313" s="10" t="s">
        <v>207</v>
      </c>
      <c r="V313" s="93">
        <v>0.1</v>
      </c>
      <c r="W313" s="94">
        <v>0</v>
      </c>
      <c r="X313" s="128">
        <v>0</v>
      </c>
      <c r="Y313" s="93">
        <v>0</v>
      </c>
      <c r="Z313" s="93">
        <f t="shared" si="21"/>
        <v>0</v>
      </c>
      <c r="AA313" s="93">
        <f t="shared" si="21"/>
        <v>0</v>
      </c>
      <c r="AB313" s="94">
        <f>SUM(V313:AA313)</f>
        <v>0.1</v>
      </c>
      <c r="AC313" s="13">
        <v>2019</v>
      </c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</row>
    <row r="314" spans="1:199" s="4" customFormat="1" ht="43.5" hidden="1" customHeight="1">
      <c r="A314" s="6"/>
      <c r="B314" s="6"/>
      <c r="C314" s="50">
        <v>6</v>
      </c>
      <c r="D314" s="50">
        <v>5</v>
      </c>
      <c r="E314" s="50">
        <v>6</v>
      </c>
      <c r="F314" s="50">
        <v>0</v>
      </c>
      <c r="G314" s="50">
        <v>7</v>
      </c>
      <c r="H314" s="50">
        <v>0</v>
      </c>
      <c r="I314" s="50">
        <v>5</v>
      </c>
      <c r="J314" s="50">
        <v>0</v>
      </c>
      <c r="K314" s="50">
        <v>2</v>
      </c>
      <c r="L314" s="50">
        <v>9</v>
      </c>
      <c r="M314" s="50">
        <v>9</v>
      </c>
      <c r="N314" s="50">
        <v>0</v>
      </c>
      <c r="O314" s="57">
        <v>5</v>
      </c>
      <c r="P314" s="57">
        <v>1</v>
      </c>
      <c r="Q314" s="58"/>
      <c r="R314" s="58"/>
      <c r="S314" s="58"/>
      <c r="T314" s="9" t="s">
        <v>95</v>
      </c>
      <c r="U314" s="10" t="s">
        <v>207</v>
      </c>
      <c r="V314" s="93">
        <v>6</v>
      </c>
      <c r="W314" s="94">
        <v>0</v>
      </c>
      <c r="X314" s="94">
        <v>0</v>
      </c>
      <c r="Y314" s="93">
        <v>0</v>
      </c>
      <c r="Z314" s="93">
        <v>0</v>
      </c>
      <c r="AA314" s="93">
        <f t="shared" si="21"/>
        <v>0</v>
      </c>
      <c r="AB314" s="94" t="s">
        <v>5</v>
      </c>
      <c r="AC314" s="13">
        <v>2014</v>
      </c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</row>
    <row r="315" spans="1:199" s="4" customFormat="1" ht="34.5" hidden="1" customHeight="1">
      <c r="A315" s="6"/>
      <c r="B315" s="6"/>
      <c r="C315" s="50">
        <v>6</v>
      </c>
      <c r="D315" s="50">
        <v>5</v>
      </c>
      <c r="E315" s="50">
        <v>6</v>
      </c>
      <c r="F315" s="115">
        <v>0</v>
      </c>
      <c r="G315" s="115">
        <v>7</v>
      </c>
      <c r="H315" s="115">
        <v>0</v>
      </c>
      <c r="I315" s="115">
        <v>5</v>
      </c>
      <c r="J315" s="50">
        <v>0</v>
      </c>
      <c r="K315" s="50">
        <v>2</v>
      </c>
      <c r="L315" s="50">
        <v>9</v>
      </c>
      <c r="M315" s="50">
        <v>9</v>
      </c>
      <c r="N315" s="50">
        <v>0</v>
      </c>
      <c r="O315" s="50">
        <v>5</v>
      </c>
      <c r="P315" s="50">
        <v>1</v>
      </c>
      <c r="Q315" s="58"/>
      <c r="R315" s="58"/>
      <c r="S315" s="58"/>
      <c r="T315" s="44" t="s">
        <v>239</v>
      </c>
      <c r="U315" s="10" t="s">
        <v>207</v>
      </c>
      <c r="V315" s="94">
        <v>6</v>
      </c>
      <c r="W315" s="94">
        <v>0</v>
      </c>
      <c r="X315" s="133" t="e">
        <f>SUM(#REF!,#REF!)</f>
        <v>#REF!</v>
      </c>
      <c r="Y315" s="125" t="e">
        <f>SUM(#REF!,#REF!)</f>
        <v>#REF!</v>
      </c>
      <c r="Z315" s="125" t="e">
        <f>SUM(#REF!,#REF!)</f>
        <v>#REF!</v>
      </c>
      <c r="AA315" s="125" t="e">
        <f>SUM(#REF!,#REF!)</f>
        <v>#REF!</v>
      </c>
      <c r="AB315" s="94" t="e">
        <f>SUM(V315:AA315)</f>
        <v>#REF!</v>
      </c>
      <c r="AC315" s="13">
        <v>2015</v>
      </c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O315" s="1"/>
      <c r="GP315" s="1"/>
      <c r="GQ315" s="1"/>
    </row>
    <row r="316" spans="1:199" s="4" customFormat="1" ht="15.75" hidden="1" customHeight="1">
      <c r="A316" s="79"/>
      <c r="B316" s="79"/>
      <c r="C316" s="71">
        <v>6</v>
      </c>
      <c r="D316" s="71">
        <v>5</v>
      </c>
      <c r="E316" s="71">
        <v>6</v>
      </c>
      <c r="F316" s="71">
        <v>0</v>
      </c>
      <c r="G316" s="71">
        <v>8</v>
      </c>
      <c r="H316" s="71">
        <v>0</v>
      </c>
      <c r="I316" s="71">
        <v>4</v>
      </c>
      <c r="J316" s="71">
        <v>0</v>
      </c>
      <c r="K316" s="71">
        <v>2</v>
      </c>
      <c r="L316" s="71">
        <v>9</v>
      </c>
      <c r="M316" s="71">
        <v>0</v>
      </c>
      <c r="N316" s="71">
        <v>0</v>
      </c>
      <c r="O316" s="71">
        <v>0</v>
      </c>
      <c r="P316" s="71">
        <v>0</v>
      </c>
      <c r="Q316" s="60"/>
      <c r="R316" s="60"/>
      <c r="S316" s="60"/>
      <c r="T316" s="44" t="s">
        <v>222</v>
      </c>
      <c r="U316" s="46"/>
      <c r="V316" s="93">
        <f>SUM(T316:T316)</f>
        <v>0</v>
      </c>
      <c r="W316" s="93">
        <f>SUM(T316:U316)</f>
        <v>0</v>
      </c>
      <c r="X316" s="94">
        <f>SUM(T316:W316)</f>
        <v>0</v>
      </c>
      <c r="Y316" s="93">
        <f>SUM(T316:X316)</f>
        <v>0</v>
      </c>
      <c r="Z316" s="93">
        <f>SUM(T316:Y316)</f>
        <v>0</v>
      </c>
      <c r="AA316" s="93">
        <f>SUM(T316:Z316)</f>
        <v>0</v>
      </c>
      <c r="AB316" s="94">
        <f>SUM(V316:AA316)</f>
        <v>0</v>
      </c>
      <c r="AC316" s="13">
        <v>2019</v>
      </c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</row>
    <row r="317" spans="1:199" s="4" customFormat="1" ht="64.5" hidden="1" customHeight="1">
      <c r="A317" s="6"/>
      <c r="B317" s="6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1"/>
      <c r="R317" s="51"/>
      <c r="S317" s="51"/>
      <c r="T317" s="9" t="s">
        <v>226</v>
      </c>
      <c r="U317" s="10" t="s">
        <v>218</v>
      </c>
      <c r="V317" s="93" t="s">
        <v>217</v>
      </c>
      <c r="W317" s="93" t="s">
        <v>217</v>
      </c>
      <c r="X317" s="94" t="s">
        <v>217</v>
      </c>
      <c r="Y317" s="93" t="s">
        <v>217</v>
      </c>
      <c r="Z317" s="93" t="s">
        <v>217</v>
      </c>
      <c r="AA317" s="93" t="s">
        <v>217</v>
      </c>
      <c r="AB317" s="93" t="s">
        <v>217</v>
      </c>
      <c r="AC317" s="13">
        <v>2019</v>
      </c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</row>
    <row r="318" spans="1:199" s="4" customFormat="1" ht="60" hidden="1" customHeight="1">
      <c r="A318" s="6"/>
      <c r="B318" s="6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1"/>
      <c r="R318" s="51"/>
      <c r="S318" s="51"/>
      <c r="T318" s="66" t="s">
        <v>209</v>
      </c>
      <c r="U318" s="10" t="s">
        <v>189</v>
      </c>
      <c r="V318" s="93">
        <v>2</v>
      </c>
      <c r="W318" s="93">
        <v>2</v>
      </c>
      <c r="X318" s="94">
        <v>2</v>
      </c>
      <c r="Y318" s="93">
        <v>2</v>
      </c>
      <c r="Z318" s="93">
        <v>2</v>
      </c>
      <c r="AA318" s="93">
        <v>2</v>
      </c>
      <c r="AB318" s="93">
        <v>2</v>
      </c>
      <c r="AC318" s="13">
        <v>2019</v>
      </c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</row>
    <row r="319" spans="1:199" s="4" customFormat="1" ht="60" hidden="1" customHeight="1">
      <c r="A319" s="6"/>
      <c r="B319" s="6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1"/>
      <c r="R319" s="51"/>
      <c r="S319" s="51"/>
      <c r="T319" s="9" t="s">
        <v>225</v>
      </c>
      <c r="U319" s="10" t="s">
        <v>218</v>
      </c>
      <c r="V319" s="93" t="s">
        <v>217</v>
      </c>
      <c r="W319" s="93" t="s">
        <v>217</v>
      </c>
      <c r="X319" s="94" t="s">
        <v>217</v>
      </c>
      <c r="Y319" s="93" t="s">
        <v>217</v>
      </c>
      <c r="Z319" s="93" t="s">
        <v>217</v>
      </c>
      <c r="AA319" s="93" t="s">
        <v>217</v>
      </c>
      <c r="AB319" s="93" t="s">
        <v>217</v>
      </c>
      <c r="AC319" s="13">
        <v>2019</v>
      </c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</row>
    <row r="320" spans="1:199" s="4" customFormat="1" ht="45" hidden="1" customHeight="1">
      <c r="A320" s="6"/>
      <c r="B320" s="6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1"/>
      <c r="R320" s="51"/>
      <c r="S320" s="51"/>
      <c r="T320" s="66" t="s">
        <v>210</v>
      </c>
      <c r="U320" s="10" t="s">
        <v>189</v>
      </c>
      <c r="V320" s="93">
        <v>48</v>
      </c>
      <c r="W320" s="93">
        <v>48</v>
      </c>
      <c r="X320" s="94">
        <v>48</v>
      </c>
      <c r="Y320" s="93">
        <v>48</v>
      </c>
      <c r="Z320" s="93">
        <v>48</v>
      </c>
      <c r="AA320" s="93">
        <v>48</v>
      </c>
      <c r="AB320" s="93">
        <v>48</v>
      </c>
      <c r="AC320" s="13">
        <v>2019</v>
      </c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</row>
    <row r="321" spans="1:199" s="4" customFormat="1" ht="65.25" hidden="1" customHeight="1">
      <c r="A321" s="6"/>
      <c r="B321" s="6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1"/>
      <c r="R321" s="51"/>
      <c r="S321" s="51"/>
      <c r="T321" s="9" t="s">
        <v>227</v>
      </c>
      <c r="U321" s="10" t="s">
        <v>218</v>
      </c>
      <c r="V321" s="93" t="s">
        <v>217</v>
      </c>
      <c r="W321" s="93" t="s">
        <v>217</v>
      </c>
      <c r="X321" s="94" t="s">
        <v>217</v>
      </c>
      <c r="Y321" s="93" t="s">
        <v>217</v>
      </c>
      <c r="Z321" s="93" t="s">
        <v>217</v>
      </c>
      <c r="AA321" s="93" t="s">
        <v>217</v>
      </c>
      <c r="AB321" s="93" t="s">
        <v>217</v>
      </c>
      <c r="AC321" s="13">
        <v>2019</v>
      </c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</row>
    <row r="322" spans="1:199" s="4" customFormat="1" ht="55.5" hidden="1" customHeight="1">
      <c r="A322" s="6"/>
      <c r="B322" s="6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1"/>
      <c r="R322" s="51"/>
      <c r="S322" s="51"/>
      <c r="T322" s="66" t="s">
        <v>211</v>
      </c>
      <c r="U322" s="10" t="s">
        <v>189</v>
      </c>
      <c r="V322" s="93">
        <v>2</v>
      </c>
      <c r="W322" s="93">
        <v>2</v>
      </c>
      <c r="X322" s="94">
        <v>1</v>
      </c>
      <c r="Y322" s="93">
        <v>1</v>
      </c>
      <c r="Z322" s="93">
        <v>1</v>
      </c>
      <c r="AA322" s="93">
        <v>1</v>
      </c>
      <c r="AB322" s="93">
        <v>1</v>
      </c>
      <c r="AC322" s="13">
        <v>2019</v>
      </c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</row>
    <row r="323" spans="1:199" s="4" customFormat="1" ht="56.25" hidden="1" customHeight="1">
      <c r="A323" s="6"/>
      <c r="B323" s="6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1"/>
      <c r="R323" s="51"/>
      <c r="S323" s="51"/>
      <c r="T323" s="9" t="s">
        <v>228</v>
      </c>
      <c r="U323" s="10" t="s">
        <v>218</v>
      </c>
      <c r="V323" s="93" t="s">
        <v>217</v>
      </c>
      <c r="W323" s="93" t="s">
        <v>217</v>
      </c>
      <c r="X323" s="94" t="s">
        <v>217</v>
      </c>
      <c r="Y323" s="93" t="s">
        <v>217</v>
      </c>
      <c r="Z323" s="93" t="s">
        <v>217</v>
      </c>
      <c r="AA323" s="93" t="s">
        <v>217</v>
      </c>
      <c r="AB323" s="93" t="s">
        <v>217</v>
      </c>
      <c r="AC323" s="13">
        <v>2019</v>
      </c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</row>
    <row r="324" spans="1:199" s="4" customFormat="1" ht="58.5" hidden="1" customHeight="1">
      <c r="A324" s="6"/>
      <c r="B324" s="6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1"/>
      <c r="R324" s="51"/>
      <c r="S324" s="51"/>
      <c r="T324" s="66" t="s">
        <v>212</v>
      </c>
      <c r="U324" s="10" t="s">
        <v>189</v>
      </c>
      <c r="V324" s="93">
        <v>1</v>
      </c>
      <c r="W324" s="93">
        <v>1</v>
      </c>
      <c r="X324" s="94">
        <v>1</v>
      </c>
      <c r="Y324" s="93">
        <v>1</v>
      </c>
      <c r="Z324" s="93">
        <v>1</v>
      </c>
      <c r="AA324" s="93">
        <v>1</v>
      </c>
      <c r="AB324" s="93">
        <v>1</v>
      </c>
      <c r="AC324" s="13">
        <v>2019</v>
      </c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</row>
    <row r="325" spans="1:199" s="4" customFormat="1" ht="75" hidden="1" customHeight="1">
      <c r="A325" s="6"/>
      <c r="B325" s="6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1"/>
      <c r="R325" s="51"/>
      <c r="S325" s="51"/>
      <c r="T325" s="9" t="s">
        <v>229</v>
      </c>
      <c r="U325" s="10" t="s">
        <v>218</v>
      </c>
      <c r="V325" s="93" t="s">
        <v>217</v>
      </c>
      <c r="W325" s="93" t="s">
        <v>217</v>
      </c>
      <c r="X325" s="94" t="s">
        <v>217</v>
      </c>
      <c r="Y325" s="93" t="s">
        <v>217</v>
      </c>
      <c r="Z325" s="93" t="s">
        <v>217</v>
      </c>
      <c r="AA325" s="93" t="s">
        <v>217</v>
      </c>
      <c r="AB325" s="93" t="s">
        <v>217</v>
      </c>
      <c r="AC325" s="13">
        <v>2019</v>
      </c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</row>
    <row r="326" spans="1:199" s="4" customFormat="1" ht="60" hidden="1" customHeight="1">
      <c r="A326" s="6"/>
      <c r="B326" s="6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1"/>
      <c r="R326" s="51"/>
      <c r="S326" s="51"/>
      <c r="T326" s="66" t="s">
        <v>213</v>
      </c>
      <c r="U326" s="10" t="s">
        <v>189</v>
      </c>
      <c r="V326" s="93">
        <v>1</v>
      </c>
      <c r="W326" s="93">
        <v>1</v>
      </c>
      <c r="X326" s="94">
        <v>1</v>
      </c>
      <c r="Y326" s="93">
        <v>1</v>
      </c>
      <c r="Z326" s="93">
        <v>1</v>
      </c>
      <c r="AA326" s="93">
        <v>1</v>
      </c>
      <c r="AB326" s="93">
        <v>1</v>
      </c>
      <c r="AC326" s="13">
        <v>2019</v>
      </c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</row>
    <row r="327" spans="1:199" s="4" customFormat="1" ht="90.75" hidden="1" customHeight="1">
      <c r="A327" s="6"/>
      <c r="B327" s="6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1"/>
      <c r="R327" s="51"/>
      <c r="S327" s="51"/>
      <c r="T327" s="9" t="s">
        <v>230</v>
      </c>
      <c r="U327" s="10" t="s">
        <v>218</v>
      </c>
      <c r="V327" s="93" t="s">
        <v>217</v>
      </c>
      <c r="W327" s="93" t="s">
        <v>217</v>
      </c>
      <c r="X327" s="94" t="s">
        <v>217</v>
      </c>
      <c r="Y327" s="93" t="s">
        <v>217</v>
      </c>
      <c r="Z327" s="93" t="s">
        <v>217</v>
      </c>
      <c r="AA327" s="93" t="s">
        <v>217</v>
      </c>
      <c r="AB327" s="93" t="s">
        <v>217</v>
      </c>
      <c r="AC327" s="13">
        <v>2019</v>
      </c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</row>
    <row r="328" spans="1:199" s="4" customFormat="1" ht="90" hidden="1" customHeight="1">
      <c r="A328" s="6"/>
      <c r="B328" s="6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1"/>
      <c r="R328" s="51"/>
      <c r="S328" s="51"/>
      <c r="T328" s="66" t="s">
        <v>214</v>
      </c>
      <c r="U328" s="10" t="s">
        <v>189</v>
      </c>
      <c r="V328" s="93">
        <v>17</v>
      </c>
      <c r="W328" s="93">
        <v>17</v>
      </c>
      <c r="X328" s="94">
        <v>16</v>
      </c>
      <c r="Y328" s="93">
        <v>17</v>
      </c>
      <c r="Z328" s="93">
        <v>17</v>
      </c>
      <c r="AA328" s="93">
        <v>17</v>
      </c>
      <c r="AB328" s="93">
        <v>17</v>
      </c>
      <c r="AC328" s="13">
        <v>2019</v>
      </c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</row>
    <row r="329" spans="1:199" s="4" customFormat="1" ht="60" hidden="1" customHeight="1">
      <c r="A329" s="6"/>
      <c r="B329" s="6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1"/>
      <c r="R329" s="51"/>
      <c r="S329" s="51"/>
      <c r="T329" s="9" t="s">
        <v>185</v>
      </c>
      <c r="U329" s="10" t="s">
        <v>218</v>
      </c>
      <c r="V329" s="93" t="s">
        <v>217</v>
      </c>
      <c r="W329" s="93" t="s">
        <v>217</v>
      </c>
      <c r="X329" s="94" t="s">
        <v>217</v>
      </c>
      <c r="Y329" s="93" t="s">
        <v>217</v>
      </c>
      <c r="Z329" s="93" t="s">
        <v>217</v>
      </c>
      <c r="AA329" s="93" t="s">
        <v>217</v>
      </c>
      <c r="AB329" s="93" t="s">
        <v>217</v>
      </c>
      <c r="AC329" s="13">
        <v>2019</v>
      </c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</row>
    <row r="330" spans="1:199" s="4" customFormat="1" ht="45" hidden="1" customHeight="1">
      <c r="A330" s="6"/>
      <c r="B330" s="6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1"/>
      <c r="R330" s="51"/>
      <c r="S330" s="51"/>
      <c r="T330" s="66" t="s">
        <v>236</v>
      </c>
      <c r="U330" s="10" t="s">
        <v>215</v>
      </c>
      <c r="V330" s="93">
        <v>10000</v>
      </c>
      <c r="W330" s="93">
        <v>10000</v>
      </c>
      <c r="X330" s="94">
        <v>11000</v>
      </c>
      <c r="Y330" s="93">
        <v>12000</v>
      </c>
      <c r="Z330" s="93">
        <v>12000</v>
      </c>
      <c r="AA330" s="93">
        <v>12000</v>
      </c>
      <c r="AB330" s="93">
        <v>12000</v>
      </c>
      <c r="AC330" s="13">
        <v>2019</v>
      </c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</row>
    <row r="331" spans="1:199" s="4" customFormat="1" ht="39" hidden="1" customHeight="1">
      <c r="A331" s="6"/>
      <c r="B331" s="6"/>
      <c r="C331" s="50">
        <v>6</v>
      </c>
      <c r="D331" s="50">
        <v>5</v>
      </c>
      <c r="E331" s="50">
        <v>6</v>
      </c>
      <c r="F331" s="50">
        <v>0</v>
      </c>
      <c r="G331" s="50">
        <v>8</v>
      </c>
      <c r="H331" s="50">
        <v>0</v>
      </c>
      <c r="I331" s="50">
        <v>4</v>
      </c>
      <c r="J331" s="50">
        <v>0</v>
      </c>
      <c r="K331" s="50">
        <v>2</v>
      </c>
      <c r="L331" s="50">
        <v>9</v>
      </c>
      <c r="M331" s="50">
        <v>9</v>
      </c>
      <c r="N331" s="50">
        <v>0</v>
      </c>
      <c r="O331" s="50">
        <v>5</v>
      </c>
      <c r="P331" s="50">
        <v>9</v>
      </c>
      <c r="Q331" s="51"/>
      <c r="R331" s="51"/>
      <c r="S331" s="51"/>
      <c r="T331" s="44" t="s">
        <v>8</v>
      </c>
      <c r="U331" s="47" t="s">
        <v>207</v>
      </c>
      <c r="V331" s="125">
        <v>0.1</v>
      </c>
      <c r="W331" s="125">
        <f>SUM(W334,W336)</f>
        <v>0</v>
      </c>
      <c r="X331" s="133">
        <f>SUM(X334,X336)</f>
        <v>0</v>
      </c>
      <c r="Y331" s="125">
        <f>SUM(Y334,Y336)</f>
        <v>0</v>
      </c>
      <c r="Z331" s="125">
        <f>SUM(Z334,Z336)</f>
        <v>0</v>
      </c>
      <c r="AA331" s="125">
        <f>SUM(AA334,AA336)</f>
        <v>0</v>
      </c>
      <c r="AB331" s="94" t="s">
        <v>5</v>
      </c>
      <c r="AC331" s="13">
        <v>2014</v>
      </c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</row>
    <row r="332" spans="1:199" s="4" customFormat="1" ht="15" customHeight="1">
      <c r="A332" s="6"/>
      <c r="B332" s="6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5"/>
      <c r="R332" s="65"/>
      <c r="S332" s="65"/>
      <c r="T332" s="165"/>
      <c r="U332" s="166"/>
      <c r="V332" s="167"/>
      <c r="W332" s="167"/>
      <c r="X332" s="168"/>
      <c r="Y332" s="167"/>
      <c r="Z332" s="167"/>
      <c r="AA332" s="167"/>
      <c r="AB332" s="169" t="s">
        <v>159</v>
      </c>
      <c r="AC332" s="63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</row>
    <row r="333" spans="1:199" s="4" customFormat="1">
      <c r="A333" s="6"/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2"/>
      <c r="U333" s="2"/>
      <c r="V333" s="85"/>
      <c r="W333" s="139"/>
      <c r="X333" s="126"/>
      <c r="Y333" s="85"/>
      <c r="Z333" s="82"/>
      <c r="AA333" s="82"/>
      <c r="AB333" s="2"/>
      <c r="AC333" s="2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</row>
    <row r="334" spans="1:199" s="4" customFormat="1">
      <c r="A334" s="6"/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2"/>
      <c r="U334" s="2"/>
      <c r="V334" s="85"/>
      <c r="W334" s="139"/>
      <c r="X334" s="126"/>
      <c r="Y334" s="85"/>
      <c r="Z334" s="82"/>
      <c r="AA334" s="82"/>
      <c r="AB334" s="2"/>
      <c r="AC334" s="2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</row>
    <row r="335" spans="1:199" s="4" customFormat="1" ht="15.75">
      <c r="A335" s="6"/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2"/>
      <c r="U335" s="2"/>
      <c r="V335" s="144"/>
      <c r="W335" s="139"/>
      <c r="X335" s="126"/>
      <c r="Y335" s="85"/>
      <c r="Z335" s="82"/>
      <c r="AA335" s="82"/>
      <c r="AB335" s="2"/>
      <c r="AC335" s="2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</row>
    <row r="336" spans="1:199" s="4" customFormat="1" ht="15.75">
      <c r="A336" s="6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U336" s="2"/>
      <c r="V336" s="144"/>
      <c r="W336" s="139"/>
      <c r="X336" s="126"/>
      <c r="Y336" s="85"/>
      <c r="Z336" s="82"/>
      <c r="AA336" s="82"/>
      <c r="AB336" s="2"/>
      <c r="AC336" s="2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</row>
    <row r="337" spans="1:199" s="4" customFormat="1" ht="15.75">
      <c r="A337" s="6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U337" s="2"/>
      <c r="V337" s="144"/>
      <c r="W337" s="139"/>
      <c r="X337" s="147"/>
      <c r="Y337" s="148"/>
      <c r="Z337" s="149"/>
      <c r="AA337" s="149"/>
      <c r="AB337" s="143"/>
      <c r="AC337" s="2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</row>
    <row r="338" spans="1:199" s="4" customFormat="1" ht="86.25" thickBot="1">
      <c r="A338" s="6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U338" s="2"/>
      <c r="V338" s="145"/>
      <c r="W338" s="139"/>
      <c r="X338" s="141"/>
      <c r="Y338" s="141"/>
      <c r="Z338" s="141"/>
      <c r="AA338" s="142"/>
      <c r="AB338" s="142"/>
      <c r="AC338" s="140" t="s">
        <v>256</v>
      </c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</row>
    <row r="339" spans="1:199" s="4" customFormat="1" ht="15.75">
      <c r="A339" s="6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U339" s="2"/>
      <c r="V339" s="145"/>
      <c r="W339" s="139"/>
      <c r="X339" s="147"/>
      <c r="Y339" s="148"/>
      <c r="Z339" s="149"/>
      <c r="AA339" s="149"/>
      <c r="AB339" s="143"/>
      <c r="AC339" s="2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</row>
    <row r="340" spans="1:199" s="4" customFormat="1">
      <c r="A340" s="6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U340" s="2"/>
      <c r="V340" s="148"/>
      <c r="W340" s="139"/>
      <c r="X340" s="147"/>
      <c r="Y340" s="148"/>
      <c r="Z340" s="149"/>
      <c r="AA340" s="149"/>
      <c r="AB340" s="143"/>
      <c r="AC340" s="2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</row>
    <row r="341" spans="1:199" s="4" customFormat="1" ht="15.75">
      <c r="A341" s="6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146"/>
      <c r="U341" s="2"/>
      <c r="V341" s="150"/>
      <c r="W341" s="139"/>
      <c r="X341" s="126"/>
      <c r="Y341" s="85"/>
      <c r="Z341" s="82"/>
      <c r="AA341" s="82"/>
      <c r="AB341" s="2"/>
      <c r="AC341" s="2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</row>
    <row r="342" spans="1:199" s="4" customFormat="1">
      <c r="A342" s="6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2"/>
      <c r="U342" s="2"/>
      <c r="V342" s="85"/>
      <c r="W342" s="139"/>
      <c r="X342" s="126"/>
      <c r="Y342" s="85"/>
      <c r="Z342" s="82"/>
      <c r="AA342" s="82"/>
      <c r="AB342" s="2"/>
      <c r="AC342" s="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</row>
    <row r="343" spans="1:199" s="4" customFormat="1">
      <c r="A343" s="6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2"/>
      <c r="U343" s="2"/>
      <c r="V343" s="85"/>
      <c r="W343" s="139"/>
      <c r="X343" s="126"/>
      <c r="Y343" s="85"/>
      <c r="Z343" s="82"/>
      <c r="AA343" s="82"/>
      <c r="AB343" s="2"/>
      <c r="AC343" s="2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</row>
    <row r="344" spans="1:199" s="4" customFormat="1">
      <c r="A344" s="6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2"/>
      <c r="U344" s="2"/>
      <c r="V344" s="85"/>
      <c r="W344" s="139"/>
      <c r="X344" s="126"/>
      <c r="Y344" s="85"/>
      <c r="Z344" s="82"/>
      <c r="AA344" s="82"/>
      <c r="AB344" s="2"/>
      <c r="AC344" s="2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</row>
    <row r="345" spans="1:199" s="4" customFormat="1">
      <c r="A345" s="6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2"/>
      <c r="U345" s="2"/>
      <c r="V345" s="85"/>
      <c r="W345" s="139"/>
      <c r="X345" s="126"/>
      <c r="Y345" s="85"/>
      <c r="Z345" s="82"/>
      <c r="AA345" s="82"/>
      <c r="AB345" s="2"/>
      <c r="AC345" s="2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</row>
    <row r="346" spans="1:199" s="4" customFormat="1">
      <c r="A346" s="6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2"/>
      <c r="U346" s="2"/>
      <c r="V346" s="85"/>
      <c r="W346" s="139"/>
      <c r="X346" s="126"/>
      <c r="Y346" s="85"/>
      <c r="Z346" s="82"/>
      <c r="AA346" s="82"/>
      <c r="AB346" s="2"/>
      <c r="AC346" s="2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</row>
    <row r="347" spans="1:199" s="4" customFormat="1">
      <c r="A347" s="6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2"/>
      <c r="U347" s="2"/>
      <c r="V347" s="85"/>
      <c r="W347" s="139"/>
      <c r="X347" s="126"/>
      <c r="Y347" s="85"/>
      <c r="Z347" s="82"/>
      <c r="AA347" s="82"/>
      <c r="AB347" s="2"/>
      <c r="AC347" s="2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</row>
    <row r="348" spans="1:199" s="4" customFormat="1">
      <c r="A348" s="6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2"/>
      <c r="U348" s="2"/>
      <c r="V348" s="85"/>
      <c r="W348" s="139"/>
      <c r="X348" s="126"/>
      <c r="Y348" s="85"/>
      <c r="Z348" s="82"/>
      <c r="AA348" s="82"/>
      <c r="AB348" s="2"/>
      <c r="AC348" s="2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</row>
    <row r="349" spans="1:199" s="4" customFormat="1">
      <c r="A349" s="6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2"/>
      <c r="U349" s="2"/>
      <c r="V349" s="85"/>
      <c r="W349" s="139"/>
      <c r="X349" s="126"/>
      <c r="Y349" s="85"/>
      <c r="Z349" s="82"/>
      <c r="AA349" s="82"/>
      <c r="AB349" s="2"/>
      <c r="AC349" s="2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</row>
    <row r="350" spans="1:199" s="4" customFormat="1">
      <c r="A350" s="6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2"/>
      <c r="U350" s="2"/>
      <c r="V350" s="85"/>
      <c r="W350" s="139"/>
      <c r="X350" s="126"/>
      <c r="Y350" s="85"/>
      <c r="Z350" s="82"/>
      <c r="AA350" s="82"/>
      <c r="AB350" s="2"/>
      <c r="AC350" s="2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</row>
    <row r="351" spans="1:199" s="4" customFormat="1">
      <c r="A351" s="6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2"/>
      <c r="U351" s="2"/>
      <c r="V351" s="85"/>
      <c r="W351" s="139"/>
      <c r="X351" s="126"/>
      <c r="Y351" s="85"/>
      <c r="Z351" s="82"/>
      <c r="AA351" s="82"/>
      <c r="AB351" s="2"/>
      <c r="AC351" s="2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</row>
    <row r="352" spans="1:199" s="4" customFormat="1">
      <c r="A352" s="6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2"/>
      <c r="U352" s="2"/>
      <c r="V352" s="85"/>
      <c r="W352" s="139"/>
      <c r="X352" s="126"/>
      <c r="Y352" s="85"/>
      <c r="Z352" s="82"/>
      <c r="AA352" s="82"/>
      <c r="AB352" s="2"/>
      <c r="AC352" s="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</row>
    <row r="353" spans="1:199" s="4" customFormat="1">
      <c r="A353" s="6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2"/>
      <c r="U353" s="2"/>
      <c r="V353" s="85"/>
      <c r="W353" s="139"/>
      <c r="X353" s="126"/>
      <c r="Y353" s="85"/>
      <c r="Z353" s="82"/>
      <c r="AA353" s="82"/>
      <c r="AB353" s="2"/>
      <c r="AC353" s="2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</row>
    <row r="354" spans="1:199" s="4" customFormat="1">
      <c r="A354" s="6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2"/>
      <c r="U354" s="2"/>
      <c r="V354" s="85"/>
      <c r="W354" s="139"/>
      <c r="X354" s="126"/>
      <c r="Y354" s="85"/>
      <c r="Z354" s="82"/>
      <c r="AA354" s="82"/>
      <c r="AB354" s="2"/>
      <c r="AC354" s="2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</row>
    <row r="355" spans="1:199" s="4" customFormat="1">
      <c r="A355" s="6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2"/>
      <c r="U355" s="2"/>
      <c r="V355" s="85"/>
      <c r="W355" s="139"/>
      <c r="X355" s="126"/>
      <c r="Y355" s="85"/>
      <c r="Z355" s="82"/>
      <c r="AA355" s="82"/>
      <c r="AB355" s="2"/>
      <c r="AC355" s="2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</row>
    <row r="356" spans="1:199" s="4" customFormat="1">
      <c r="A356" s="6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2"/>
      <c r="U356" s="2"/>
      <c r="V356" s="85"/>
      <c r="W356" s="139"/>
      <c r="X356" s="126"/>
      <c r="Y356" s="85"/>
      <c r="Z356" s="82"/>
      <c r="AA356" s="82"/>
      <c r="AB356" s="2"/>
      <c r="AC356" s="2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</row>
    <row r="357" spans="1:199" s="4" customFormat="1">
      <c r="A357" s="6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2"/>
      <c r="U357" s="2"/>
      <c r="V357" s="85"/>
      <c r="W357" s="139"/>
      <c r="X357" s="126"/>
      <c r="Y357" s="85"/>
      <c r="Z357" s="82"/>
      <c r="AA357" s="82"/>
      <c r="AB357" s="2"/>
      <c r="AC357" s="2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</row>
    <row r="358" spans="1:199" s="4" customFormat="1">
      <c r="A358" s="6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2"/>
      <c r="U358" s="2"/>
      <c r="V358" s="85"/>
      <c r="W358" s="139"/>
      <c r="X358" s="126"/>
      <c r="Y358" s="85"/>
      <c r="Z358" s="82"/>
      <c r="AA358" s="82"/>
      <c r="AB358" s="2"/>
      <c r="AC358" s="2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</row>
    <row r="359" spans="1:199" s="4" customFormat="1">
      <c r="A359" s="6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2"/>
      <c r="U359" s="2"/>
      <c r="V359" s="85"/>
      <c r="W359" s="139"/>
      <c r="X359" s="126"/>
      <c r="Y359" s="85"/>
      <c r="Z359" s="82"/>
      <c r="AA359" s="82"/>
      <c r="AB359" s="2"/>
      <c r="AC359" s="2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</row>
    <row r="360" spans="1:199" s="4" customFormat="1">
      <c r="A360" s="6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2"/>
      <c r="U360" s="2"/>
      <c r="V360" s="85"/>
      <c r="W360" s="139"/>
      <c r="X360" s="126"/>
      <c r="Y360" s="85"/>
      <c r="Z360" s="82"/>
      <c r="AA360" s="82"/>
      <c r="AB360" s="2"/>
      <c r="AC360" s="2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</row>
    <row r="361" spans="1:199" s="4" customFormat="1">
      <c r="A361" s="6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2"/>
      <c r="U361" s="2"/>
      <c r="V361" s="85"/>
      <c r="W361" s="139"/>
      <c r="X361" s="126"/>
      <c r="Y361" s="85"/>
      <c r="Z361" s="82"/>
      <c r="AA361" s="82"/>
      <c r="AB361" s="2"/>
      <c r="AC361" s="2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</row>
    <row r="362" spans="1:199" s="4" customFormat="1">
      <c r="A362" s="6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2"/>
      <c r="U362" s="2"/>
      <c r="V362" s="85"/>
      <c r="W362" s="139"/>
      <c r="X362" s="126"/>
      <c r="Y362" s="85"/>
      <c r="Z362" s="82"/>
      <c r="AA362" s="82"/>
      <c r="AB362" s="2"/>
      <c r="AC362" s="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</row>
    <row r="363" spans="1:199" s="4" customFormat="1">
      <c r="A363" s="6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2"/>
      <c r="U363" s="2"/>
      <c r="V363" s="85"/>
      <c r="W363" s="139"/>
      <c r="X363" s="126"/>
      <c r="Y363" s="85"/>
      <c r="Z363" s="82"/>
      <c r="AA363" s="82"/>
      <c r="AB363" s="2"/>
      <c r="AC363" s="2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</row>
    <row r="364" spans="1:199" s="4" customFormat="1">
      <c r="A364" s="6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2"/>
      <c r="U364" s="2"/>
      <c r="V364" s="85"/>
      <c r="W364" s="139"/>
      <c r="X364" s="126"/>
      <c r="Y364" s="85"/>
      <c r="Z364" s="82"/>
      <c r="AA364" s="82"/>
      <c r="AB364" s="2"/>
      <c r="AC364" s="2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</row>
    <row r="365" spans="1:199" s="4" customFormat="1">
      <c r="A365" s="6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2"/>
      <c r="U365" s="2"/>
      <c r="V365" s="85"/>
      <c r="W365" s="139"/>
      <c r="X365" s="126"/>
      <c r="Y365" s="85"/>
      <c r="Z365" s="82"/>
      <c r="AA365" s="82"/>
      <c r="AB365" s="2"/>
      <c r="AC365" s="2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</row>
    <row r="366" spans="1:199" s="4" customFormat="1">
      <c r="A366" s="6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2"/>
      <c r="U366" s="2"/>
      <c r="V366" s="85"/>
      <c r="W366" s="139"/>
      <c r="X366" s="126"/>
      <c r="Y366" s="85"/>
      <c r="Z366" s="82"/>
      <c r="AA366" s="82"/>
      <c r="AB366" s="2"/>
      <c r="AC366" s="2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</row>
    <row r="367" spans="1:199" s="4" customFormat="1">
      <c r="A367" s="6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2"/>
      <c r="U367" s="2"/>
      <c r="V367" s="85"/>
      <c r="W367" s="139"/>
      <c r="X367" s="126"/>
      <c r="Y367" s="85"/>
      <c r="Z367" s="82"/>
      <c r="AA367" s="82"/>
      <c r="AB367" s="2"/>
      <c r="AC367" s="2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</row>
    <row r="368" spans="1:199" s="4" customFormat="1">
      <c r="A368" s="6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2"/>
      <c r="U368" s="2"/>
      <c r="V368" s="85"/>
      <c r="W368" s="139"/>
      <c r="X368" s="126"/>
      <c r="Y368" s="85"/>
      <c r="Z368" s="82"/>
      <c r="AA368" s="82"/>
      <c r="AB368" s="2"/>
      <c r="AC368" s="2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</row>
    <row r="369" spans="1:199" s="4" customFormat="1">
      <c r="A369" s="6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2"/>
      <c r="U369" s="2"/>
      <c r="V369" s="85"/>
      <c r="W369" s="139"/>
      <c r="X369" s="126"/>
      <c r="Y369" s="85"/>
      <c r="Z369" s="82"/>
      <c r="AA369" s="82"/>
      <c r="AB369" s="2"/>
      <c r="AC369" s="2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</row>
    <row r="370" spans="1:199" s="4" customFormat="1">
      <c r="A370" s="6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2"/>
      <c r="U370" s="2"/>
      <c r="V370" s="85"/>
      <c r="W370" s="139"/>
      <c r="X370" s="126"/>
      <c r="Y370" s="85"/>
      <c r="Z370" s="82"/>
      <c r="AA370" s="82"/>
      <c r="AB370" s="2"/>
      <c r="AC370" s="2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</row>
    <row r="371" spans="1:199" s="4" customFormat="1">
      <c r="A371" s="6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2"/>
      <c r="U371" s="2"/>
      <c r="V371" s="85"/>
      <c r="W371" s="139"/>
      <c r="X371" s="126"/>
      <c r="Y371" s="85"/>
      <c r="Z371" s="82"/>
      <c r="AA371" s="82"/>
      <c r="AB371" s="2"/>
      <c r="AC371" s="2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</row>
    <row r="372" spans="1:199" s="4" customFormat="1">
      <c r="A372" s="6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2"/>
      <c r="U372" s="2"/>
      <c r="V372" s="85"/>
      <c r="W372" s="139"/>
      <c r="X372" s="126"/>
      <c r="Y372" s="85"/>
      <c r="Z372" s="82"/>
      <c r="AA372" s="82"/>
      <c r="AB372" s="2"/>
      <c r="AC372" s="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</row>
    <row r="373" spans="1:199" s="4" customFormat="1">
      <c r="A373" s="6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2"/>
      <c r="U373" s="2"/>
      <c r="V373" s="85"/>
      <c r="W373" s="139"/>
      <c r="X373" s="126"/>
      <c r="Y373" s="85"/>
      <c r="Z373" s="82"/>
      <c r="AA373" s="82"/>
      <c r="AB373" s="2"/>
      <c r="AC373" s="2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</row>
    <row r="374" spans="1:199" s="4" customFormat="1">
      <c r="A374" s="6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2"/>
      <c r="U374" s="2"/>
      <c r="V374" s="85"/>
      <c r="W374" s="139"/>
      <c r="X374" s="126"/>
      <c r="Y374" s="85"/>
      <c r="Z374" s="82"/>
      <c r="AA374" s="82"/>
      <c r="AB374" s="2"/>
      <c r="AC374" s="2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</row>
    <row r="375" spans="1:199" s="4" customFormat="1">
      <c r="A375" s="6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2"/>
      <c r="U375" s="2"/>
      <c r="V375" s="85"/>
      <c r="W375" s="139"/>
      <c r="X375" s="126"/>
      <c r="Y375" s="85"/>
      <c r="Z375" s="82"/>
      <c r="AA375" s="82"/>
      <c r="AB375" s="2"/>
      <c r="AC375" s="2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</row>
    <row r="376" spans="1:199" s="4" customFormat="1">
      <c r="A376" s="6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2"/>
      <c r="U376" s="2"/>
      <c r="V376" s="85"/>
      <c r="W376" s="139"/>
      <c r="X376" s="126"/>
      <c r="Y376" s="85"/>
      <c r="Z376" s="82"/>
      <c r="AA376" s="82"/>
      <c r="AB376" s="2"/>
      <c r="AC376" s="2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</row>
    <row r="377" spans="1:199" s="4" customFormat="1">
      <c r="A377" s="6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2"/>
      <c r="U377" s="2"/>
      <c r="V377" s="85"/>
      <c r="W377" s="139"/>
      <c r="X377" s="126"/>
      <c r="Y377" s="85"/>
      <c r="Z377" s="82"/>
      <c r="AA377" s="82"/>
      <c r="AB377" s="2"/>
      <c r="AC377" s="2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</row>
    <row r="378" spans="1:199" s="4" customFormat="1">
      <c r="A378" s="6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2"/>
      <c r="U378" s="2"/>
      <c r="V378" s="85"/>
      <c r="W378" s="139"/>
      <c r="X378" s="126"/>
      <c r="Y378" s="85"/>
      <c r="Z378" s="82"/>
      <c r="AA378" s="82"/>
      <c r="AB378" s="2"/>
      <c r="AC378" s="2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</row>
    <row r="379" spans="1:199" s="4" customFormat="1">
      <c r="A379" s="6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2"/>
      <c r="U379" s="2"/>
      <c r="V379" s="85"/>
      <c r="W379" s="139"/>
      <c r="X379" s="126"/>
      <c r="Y379" s="85"/>
      <c r="Z379" s="82"/>
      <c r="AA379" s="82"/>
      <c r="AB379" s="2"/>
      <c r="AC379" s="2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</row>
    <row r="380" spans="1:199" s="4" customFormat="1">
      <c r="A380" s="6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2"/>
      <c r="U380" s="2"/>
      <c r="V380" s="85"/>
      <c r="W380" s="139"/>
      <c r="X380" s="126"/>
      <c r="Y380" s="85"/>
      <c r="Z380" s="82"/>
      <c r="AA380" s="82"/>
      <c r="AB380" s="2"/>
      <c r="AC380" s="2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</row>
    <row r="381" spans="1:199" s="4" customFormat="1">
      <c r="A381" s="6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2"/>
      <c r="U381" s="2"/>
      <c r="V381" s="85"/>
      <c r="W381" s="139"/>
      <c r="X381" s="126"/>
      <c r="Y381" s="85"/>
      <c r="Z381" s="82"/>
      <c r="AA381" s="82"/>
      <c r="AB381" s="2"/>
      <c r="AC381" s="2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</row>
    <row r="382" spans="1:199" s="4" customFormat="1">
      <c r="A382" s="6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2"/>
      <c r="U382" s="2"/>
      <c r="V382" s="85"/>
      <c r="W382" s="139"/>
      <c r="X382" s="126"/>
      <c r="Y382" s="85"/>
      <c r="Z382" s="82"/>
      <c r="AA382" s="82"/>
      <c r="AB382" s="2"/>
      <c r="AC382" s="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</row>
    <row r="383" spans="1:199" s="4" customFormat="1">
      <c r="A383" s="6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2"/>
      <c r="U383" s="2"/>
      <c r="V383" s="85"/>
      <c r="W383" s="139"/>
      <c r="X383" s="126"/>
      <c r="Y383" s="85"/>
      <c r="Z383" s="82"/>
      <c r="AA383" s="82"/>
      <c r="AB383" s="2"/>
      <c r="AC383" s="2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</row>
    <row r="384" spans="1:199" s="4" customFormat="1">
      <c r="A384" s="6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2"/>
      <c r="U384" s="2"/>
      <c r="V384" s="85"/>
      <c r="W384" s="139"/>
      <c r="X384" s="126"/>
      <c r="Y384" s="85"/>
      <c r="Z384" s="82"/>
      <c r="AA384" s="82"/>
      <c r="AB384" s="2"/>
      <c r="AC384" s="2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</row>
    <row r="385" spans="1:199" s="4" customFormat="1">
      <c r="A385" s="6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2"/>
      <c r="U385" s="2"/>
      <c r="V385" s="85"/>
      <c r="W385" s="139"/>
      <c r="X385" s="126"/>
      <c r="Y385" s="85"/>
      <c r="Z385" s="82"/>
      <c r="AA385" s="82"/>
      <c r="AB385" s="2"/>
      <c r="AC385" s="2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</row>
    <row r="386" spans="1:199" s="4" customFormat="1">
      <c r="A386" s="6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2"/>
      <c r="U386" s="2"/>
      <c r="V386" s="85"/>
      <c r="W386" s="139"/>
      <c r="X386" s="126"/>
      <c r="Y386" s="85"/>
      <c r="Z386" s="82"/>
      <c r="AA386" s="82"/>
      <c r="AB386" s="2"/>
      <c r="AC386" s="2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</row>
    <row r="387" spans="1:199" s="4" customFormat="1">
      <c r="A387" s="6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2"/>
      <c r="U387" s="2"/>
      <c r="V387" s="85"/>
      <c r="W387" s="139"/>
      <c r="X387" s="126"/>
      <c r="Y387" s="85"/>
      <c r="Z387" s="82"/>
      <c r="AA387" s="82"/>
      <c r="AB387" s="2"/>
      <c r="AC387" s="2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</row>
    <row r="388" spans="1:199" s="4" customFormat="1">
      <c r="A388" s="6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2"/>
      <c r="U388" s="2"/>
      <c r="V388" s="85"/>
      <c r="W388" s="139"/>
      <c r="X388" s="126"/>
      <c r="Y388" s="85"/>
      <c r="Z388" s="82"/>
      <c r="AA388" s="82"/>
      <c r="AB388" s="2"/>
      <c r="AC388" s="2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</row>
    <row r="389" spans="1:199" s="4" customFormat="1">
      <c r="A389" s="6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2"/>
      <c r="U389" s="2"/>
      <c r="V389" s="85"/>
      <c r="W389" s="139"/>
      <c r="X389" s="126"/>
      <c r="Y389" s="85"/>
      <c r="Z389" s="82"/>
      <c r="AA389" s="82"/>
      <c r="AB389" s="2"/>
      <c r="AC389" s="2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</row>
    <row r="390" spans="1:199" s="4" customFormat="1">
      <c r="A390" s="6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2"/>
      <c r="U390" s="2"/>
      <c r="V390" s="85"/>
      <c r="W390" s="139"/>
      <c r="X390" s="126"/>
      <c r="Y390" s="85"/>
      <c r="Z390" s="82"/>
      <c r="AA390" s="82"/>
      <c r="AB390" s="2"/>
      <c r="AC390" s="2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</row>
    <row r="391" spans="1:199" s="4" customFormat="1">
      <c r="A391" s="6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2"/>
      <c r="U391" s="2"/>
      <c r="V391" s="85"/>
      <c r="W391" s="139"/>
      <c r="X391" s="126"/>
      <c r="Y391" s="85"/>
      <c r="Z391" s="82"/>
      <c r="AA391" s="82"/>
      <c r="AB391" s="2"/>
      <c r="AC391" s="2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</row>
    <row r="392" spans="1:199" s="4" customFormat="1">
      <c r="A392" s="6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2"/>
      <c r="U392" s="2"/>
      <c r="V392" s="85"/>
      <c r="W392" s="139"/>
      <c r="X392" s="126"/>
      <c r="Y392" s="85"/>
      <c r="Z392" s="82"/>
      <c r="AA392" s="82"/>
      <c r="AB392" s="2"/>
      <c r="AC392" s="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</row>
    <row r="393" spans="1:199" s="4" customFormat="1">
      <c r="A393" s="6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2"/>
      <c r="U393" s="2"/>
      <c r="V393" s="85"/>
      <c r="W393" s="139"/>
      <c r="X393" s="126"/>
      <c r="Y393" s="85"/>
      <c r="Z393" s="82"/>
      <c r="AA393" s="82"/>
      <c r="AB393" s="2"/>
      <c r="AC393" s="2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</row>
    <row r="394" spans="1:199" s="4" customFormat="1">
      <c r="A394" s="6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2"/>
      <c r="U394" s="2"/>
      <c r="V394" s="85"/>
      <c r="W394" s="139"/>
      <c r="X394" s="126"/>
      <c r="Y394" s="85"/>
      <c r="Z394" s="82"/>
      <c r="AA394" s="82"/>
      <c r="AB394" s="2"/>
      <c r="AC394" s="2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</row>
    <row r="395" spans="1:199" s="4" customFormat="1">
      <c r="A395" s="6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2"/>
      <c r="U395" s="2"/>
      <c r="V395" s="85"/>
      <c r="W395" s="139"/>
      <c r="X395" s="126"/>
      <c r="Y395" s="85"/>
      <c r="Z395" s="82"/>
      <c r="AA395" s="82"/>
      <c r="AB395" s="2"/>
      <c r="AC395" s="2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</row>
    <row r="396" spans="1:199" s="4" customFormat="1">
      <c r="A396" s="6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2"/>
      <c r="U396" s="2"/>
      <c r="V396" s="85"/>
      <c r="W396" s="139"/>
      <c r="X396" s="126"/>
      <c r="Y396" s="85"/>
      <c r="Z396" s="82"/>
      <c r="AA396" s="82"/>
      <c r="AB396" s="2"/>
      <c r="AC396" s="2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</row>
    <row r="397" spans="1:199" s="4" customFormat="1">
      <c r="A397" s="6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2"/>
      <c r="U397" s="2"/>
      <c r="V397" s="85"/>
      <c r="W397" s="139"/>
      <c r="X397" s="126"/>
      <c r="Y397" s="85"/>
      <c r="Z397" s="82"/>
      <c r="AA397" s="82"/>
      <c r="AB397" s="2"/>
      <c r="AC397" s="2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</row>
    <row r="398" spans="1:199" s="4" customFormat="1">
      <c r="A398" s="6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2"/>
      <c r="U398" s="2"/>
      <c r="V398" s="85"/>
      <c r="W398" s="139"/>
      <c r="X398" s="126"/>
      <c r="Y398" s="85"/>
      <c r="Z398" s="82"/>
      <c r="AA398" s="82"/>
      <c r="AB398" s="2"/>
      <c r="AC398" s="2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</row>
    <row r="399" spans="1:199" s="4" customFormat="1">
      <c r="A399" s="6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2"/>
      <c r="U399" s="2"/>
      <c r="V399" s="85"/>
      <c r="W399" s="139"/>
      <c r="X399" s="126"/>
      <c r="Y399" s="85"/>
      <c r="Z399" s="82"/>
      <c r="AA399" s="82"/>
      <c r="AB399" s="2"/>
      <c r="AC399" s="2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</row>
    <row r="400" spans="1:199" s="4" customFormat="1">
      <c r="A400" s="6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2"/>
      <c r="U400" s="2"/>
      <c r="V400" s="85"/>
      <c r="W400" s="139"/>
      <c r="X400" s="126"/>
      <c r="Y400" s="85"/>
      <c r="Z400" s="82"/>
      <c r="AA400" s="82"/>
      <c r="AB400" s="2"/>
      <c r="AC400" s="2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</row>
    <row r="401" spans="1:199" s="4" customFormat="1">
      <c r="A401" s="6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2"/>
      <c r="U401" s="2"/>
      <c r="V401" s="85"/>
      <c r="W401" s="139"/>
      <c r="X401" s="126"/>
      <c r="Y401" s="85"/>
      <c r="Z401" s="82"/>
      <c r="AA401" s="82"/>
      <c r="AB401" s="2"/>
      <c r="AC401" s="2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</row>
    <row r="402" spans="1:199" s="4" customFormat="1">
      <c r="A402" s="6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2"/>
      <c r="U402" s="2"/>
      <c r="V402" s="85"/>
      <c r="W402" s="139"/>
      <c r="X402" s="126"/>
      <c r="Y402" s="85"/>
      <c r="Z402" s="82"/>
      <c r="AA402" s="82"/>
      <c r="AB402" s="2"/>
      <c r="AC402" s="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</row>
    <row r="403" spans="1:199" s="4" customFormat="1">
      <c r="A403" s="6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2"/>
      <c r="U403" s="2"/>
      <c r="V403" s="85"/>
      <c r="W403" s="139"/>
      <c r="X403" s="126"/>
      <c r="Y403" s="85"/>
      <c r="Z403" s="82"/>
      <c r="AA403" s="82"/>
      <c r="AB403" s="2"/>
      <c r="AC403" s="2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</row>
    <row r="404" spans="1:199" s="4" customFormat="1">
      <c r="A404" s="6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2"/>
      <c r="U404" s="2"/>
      <c r="V404" s="85"/>
      <c r="W404" s="139"/>
      <c r="X404" s="126"/>
      <c r="Y404" s="85"/>
      <c r="Z404" s="82"/>
      <c r="AA404" s="82"/>
      <c r="AB404" s="2"/>
      <c r="AC404" s="2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</row>
    <row r="405" spans="1:199" s="4" customFormat="1">
      <c r="A405" s="6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2"/>
      <c r="U405" s="2"/>
      <c r="V405" s="85"/>
      <c r="W405" s="139"/>
      <c r="X405" s="126"/>
      <c r="Y405" s="85"/>
      <c r="Z405" s="82"/>
      <c r="AA405" s="82"/>
      <c r="AB405" s="2"/>
      <c r="AC405" s="2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</row>
    <row r="406" spans="1:199" s="4" customFormat="1">
      <c r="A406" s="6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2"/>
      <c r="U406" s="2"/>
      <c r="V406" s="85"/>
      <c r="W406" s="139"/>
      <c r="X406" s="126"/>
      <c r="Y406" s="85"/>
      <c r="Z406" s="82"/>
      <c r="AA406" s="82"/>
      <c r="AB406" s="2"/>
      <c r="AC406" s="2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</row>
    <row r="407" spans="1:199" s="4" customFormat="1">
      <c r="A407" s="6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2"/>
      <c r="U407" s="2"/>
      <c r="V407" s="85"/>
      <c r="W407" s="139"/>
      <c r="X407" s="126"/>
      <c r="Y407" s="85"/>
      <c r="Z407" s="82"/>
      <c r="AA407" s="82"/>
      <c r="AB407" s="2"/>
      <c r="AC407" s="2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</row>
    <row r="408" spans="1:199" s="4" customFormat="1">
      <c r="A408" s="6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2"/>
      <c r="U408" s="2"/>
      <c r="V408" s="85"/>
      <c r="W408" s="139"/>
      <c r="X408" s="126"/>
      <c r="Y408" s="85"/>
      <c r="Z408" s="82"/>
      <c r="AA408" s="82"/>
      <c r="AB408" s="2"/>
      <c r="AC408" s="2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</row>
    <row r="409" spans="1:199" s="4" customFormat="1">
      <c r="A409" s="6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2"/>
      <c r="U409" s="2"/>
      <c r="V409" s="85"/>
      <c r="W409" s="139"/>
      <c r="X409" s="126"/>
      <c r="Y409" s="85"/>
      <c r="Z409" s="82"/>
      <c r="AA409" s="82"/>
      <c r="AB409" s="2"/>
      <c r="AC409" s="2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</row>
    <row r="410" spans="1:199" s="4" customFormat="1">
      <c r="A410" s="6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2"/>
      <c r="U410" s="2"/>
      <c r="V410" s="85"/>
      <c r="W410" s="139"/>
      <c r="X410" s="126"/>
      <c r="Y410" s="85"/>
      <c r="Z410" s="82"/>
      <c r="AA410" s="82"/>
      <c r="AB410" s="2"/>
      <c r="AC410" s="2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</row>
    <row r="411" spans="1:199" s="4" customFormat="1">
      <c r="A411" s="6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2"/>
      <c r="U411" s="2"/>
      <c r="V411" s="85"/>
      <c r="W411" s="139"/>
      <c r="X411" s="126"/>
      <c r="Y411" s="85"/>
      <c r="Z411" s="82"/>
      <c r="AA411" s="82"/>
      <c r="AB411" s="2"/>
      <c r="AC411" s="2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</row>
    <row r="412" spans="1:199" s="4" customFormat="1">
      <c r="A412" s="6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2"/>
      <c r="U412" s="2"/>
      <c r="V412" s="85"/>
      <c r="W412" s="139"/>
      <c r="X412" s="126"/>
      <c r="Y412" s="85"/>
      <c r="Z412" s="82"/>
      <c r="AA412" s="82"/>
      <c r="AB412" s="2"/>
      <c r="AC412" s="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</row>
    <row r="413" spans="1:199" s="4" customFormat="1">
      <c r="A413" s="6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2"/>
      <c r="U413" s="2"/>
      <c r="V413" s="85"/>
      <c r="W413" s="139"/>
      <c r="X413" s="126"/>
      <c r="Y413" s="85"/>
      <c r="Z413" s="82"/>
      <c r="AA413" s="82"/>
      <c r="AB413" s="2"/>
      <c r="AC413" s="2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</row>
    <row r="414" spans="1:199" s="4" customFormat="1">
      <c r="A414" s="6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2"/>
      <c r="U414" s="2"/>
      <c r="V414" s="85"/>
      <c r="W414" s="139"/>
      <c r="X414" s="126"/>
      <c r="Y414" s="85"/>
      <c r="Z414" s="82"/>
      <c r="AA414" s="82"/>
      <c r="AB414" s="2"/>
      <c r="AC414" s="2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</row>
    <row r="415" spans="1:199" s="4" customFormat="1">
      <c r="A415" s="6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2"/>
      <c r="U415" s="2"/>
      <c r="V415" s="85"/>
      <c r="W415" s="139"/>
      <c r="X415" s="126"/>
      <c r="Y415" s="85"/>
      <c r="Z415" s="82"/>
      <c r="AA415" s="82"/>
      <c r="AB415" s="2"/>
      <c r="AC415" s="2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</row>
    <row r="416" spans="1:199" s="4" customFormat="1">
      <c r="A416" s="6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2"/>
      <c r="U416" s="2"/>
      <c r="V416" s="85"/>
      <c r="W416" s="139"/>
      <c r="X416" s="126"/>
      <c r="Y416" s="85"/>
      <c r="Z416" s="82"/>
      <c r="AA416" s="82"/>
      <c r="AB416" s="2"/>
      <c r="AC416" s="2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</row>
    <row r="417" spans="1:199" s="4" customFormat="1">
      <c r="A417" s="6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2"/>
      <c r="U417" s="2"/>
      <c r="V417" s="85"/>
      <c r="W417" s="139"/>
      <c r="X417" s="126"/>
      <c r="Y417" s="85"/>
      <c r="Z417" s="82"/>
      <c r="AA417" s="82"/>
      <c r="AB417" s="2"/>
      <c r="AC417" s="2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</row>
    <row r="418" spans="1:199" s="4" customFormat="1">
      <c r="A418" s="6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2"/>
      <c r="U418" s="2"/>
      <c r="V418" s="85"/>
      <c r="W418" s="139"/>
      <c r="X418" s="126"/>
      <c r="Y418" s="85"/>
      <c r="Z418" s="82"/>
      <c r="AA418" s="82"/>
      <c r="AB418" s="2"/>
      <c r="AC418" s="2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</row>
    <row r="419" spans="1:199" s="4" customFormat="1">
      <c r="A419" s="6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2"/>
      <c r="U419" s="2"/>
      <c r="V419" s="85"/>
      <c r="W419" s="139"/>
      <c r="X419" s="126"/>
      <c r="Y419" s="85"/>
      <c r="Z419" s="82"/>
      <c r="AA419" s="82"/>
      <c r="AB419" s="2"/>
      <c r="AC419" s="2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</row>
    <row r="420" spans="1:199" s="4" customFormat="1">
      <c r="A420" s="6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2"/>
      <c r="U420" s="2"/>
      <c r="V420" s="85"/>
      <c r="W420" s="139"/>
      <c r="X420" s="126"/>
      <c r="Y420" s="85"/>
      <c r="Z420" s="82"/>
      <c r="AA420" s="82"/>
      <c r="AB420" s="2"/>
      <c r="AC420" s="2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</row>
    <row r="421" spans="1:199" s="4" customFormat="1">
      <c r="A421" s="6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2"/>
      <c r="U421" s="2"/>
      <c r="V421" s="85"/>
      <c r="W421" s="139"/>
      <c r="X421" s="126"/>
      <c r="Y421" s="85"/>
      <c r="Z421" s="82"/>
      <c r="AA421" s="82"/>
      <c r="AB421" s="2"/>
      <c r="AC421" s="2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</row>
    <row r="422" spans="1:199" s="4" customFormat="1">
      <c r="A422" s="6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2"/>
      <c r="U422" s="2"/>
      <c r="V422" s="85"/>
      <c r="W422" s="139"/>
      <c r="X422" s="126"/>
      <c r="Y422" s="85"/>
      <c r="Z422" s="82"/>
      <c r="AA422" s="82"/>
      <c r="AB422" s="2"/>
      <c r="AC422" s="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</row>
    <row r="423" spans="1:199" s="4" customFormat="1">
      <c r="A423" s="6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2"/>
      <c r="U423" s="2"/>
      <c r="V423" s="85"/>
      <c r="W423" s="139"/>
      <c r="X423" s="126"/>
      <c r="Y423" s="85"/>
      <c r="Z423" s="82"/>
      <c r="AA423" s="82"/>
      <c r="AB423" s="2"/>
      <c r="AC423" s="2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</row>
    <row r="424" spans="1:199" s="4" customFormat="1">
      <c r="A424" s="6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2"/>
      <c r="U424" s="2"/>
      <c r="V424" s="85"/>
      <c r="W424" s="139"/>
      <c r="X424" s="126"/>
      <c r="Y424" s="85"/>
      <c r="Z424" s="82"/>
      <c r="AA424" s="82"/>
      <c r="AB424" s="2"/>
      <c r="AC424" s="2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</row>
    <row r="425" spans="1:199" s="4" customFormat="1">
      <c r="A425" s="6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2"/>
      <c r="U425" s="2"/>
      <c r="V425" s="85"/>
      <c r="W425" s="139"/>
      <c r="X425" s="126"/>
      <c r="Y425" s="85"/>
      <c r="Z425" s="82"/>
      <c r="AA425" s="82"/>
      <c r="AB425" s="2"/>
      <c r="AC425" s="2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</row>
    <row r="426" spans="1:199" s="4" customFormat="1">
      <c r="A426" s="6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2"/>
      <c r="U426" s="2"/>
      <c r="V426" s="85"/>
      <c r="W426" s="139"/>
      <c r="X426" s="126"/>
      <c r="Y426" s="85"/>
      <c r="Z426" s="82"/>
      <c r="AA426" s="82"/>
      <c r="AB426" s="2"/>
      <c r="AC426" s="2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</row>
    <row r="427" spans="1:199" s="4" customFormat="1">
      <c r="A427" s="6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2"/>
      <c r="U427" s="2"/>
      <c r="V427" s="85"/>
      <c r="W427" s="139"/>
      <c r="X427" s="126"/>
      <c r="Y427" s="85"/>
      <c r="Z427" s="82"/>
      <c r="AA427" s="82"/>
      <c r="AB427" s="2"/>
      <c r="AC427" s="2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</row>
    <row r="428" spans="1:199" s="4" customFormat="1">
      <c r="A428" s="6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2"/>
      <c r="U428" s="2"/>
      <c r="V428" s="85"/>
      <c r="W428" s="139"/>
      <c r="X428" s="126"/>
      <c r="Y428" s="85"/>
      <c r="Z428" s="82"/>
      <c r="AA428" s="82"/>
      <c r="AB428" s="2"/>
      <c r="AC428" s="2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</row>
    <row r="429" spans="1:199" s="4" customFormat="1">
      <c r="A429" s="6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2"/>
      <c r="U429" s="2"/>
      <c r="V429" s="85"/>
      <c r="W429" s="139"/>
      <c r="X429" s="126"/>
      <c r="Y429" s="85"/>
      <c r="Z429" s="82"/>
      <c r="AA429" s="82"/>
      <c r="AB429" s="2"/>
      <c r="AC429" s="2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</row>
    <row r="430" spans="1:199" s="4" customFormat="1">
      <c r="A430" s="6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2"/>
      <c r="U430" s="2"/>
      <c r="V430" s="85"/>
      <c r="W430" s="139"/>
      <c r="X430" s="126"/>
      <c r="Y430" s="85"/>
      <c r="Z430" s="82"/>
      <c r="AA430" s="82"/>
      <c r="AB430" s="2"/>
      <c r="AC430" s="2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</row>
    <row r="431" spans="1:199" s="4" customFormat="1">
      <c r="A431" s="6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2"/>
      <c r="U431" s="2"/>
      <c r="V431" s="85"/>
      <c r="W431" s="139"/>
      <c r="X431" s="126"/>
      <c r="Y431" s="85"/>
      <c r="Z431" s="82"/>
      <c r="AA431" s="82"/>
      <c r="AB431" s="2"/>
      <c r="AC431" s="2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</row>
    <row r="432" spans="1:199" s="4" customFormat="1">
      <c r="A432" s="6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2"/>
      <c r="U432" s="2"/>
      <c r="V432" s="85"/>
      <c r="W432" s="139"/>
      <c r="X432" s="126"/>
      <c r="Y432" s="85"/>
      <c r="Z432" s="82"/>
      <c r="AA432" s="82"/>
      <c r="AB432" s="2"/>
      <c r="AC432" s="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</row>
    <row r="433" spans="1:199" s="4" customFormat="1">
      <c r="A433" s="6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2"/>
      <c r="U433" s="2"/>
      <c r="V433" s="85"/>
      <c r="W433" s="139"/>
      <c r="X433" s="126"/>
      <c r="Y433" s="85"/>
      <c r="Z433" s="82"/>
      <c r="AA433" s="82"/>
      <c r="AB433" s="2"/>
      <c r="AC433" s="2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</row>
    <row r="434" spans="1:199" s="4" customFormat="1">
      <c r="A434" s="6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2"/>
      <c r="U434" s="2"/>
      <c r="V434" s="85"/>
      <c r="W434" s="139"/>
      <c r="X434" s="126"/>
      <c r="Y434" s="85"/>
      <c r="Z434" s="82"/>
      <c r="AA434" s="82"/>
      <c r="AB434" s="2"/>
      <c r="AC434" s="2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</row>
    <row r="435" spans="1:199" s="4" customFormat="1">
      <c r="A435" s="6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2"/>
      <c r="U435" s="2"/>
      <c r="V435" s="85"/>
      <c r="W435" s="139"/>
      <c r="X435" s="126"/>
      <c r="Y435" s="85"/>
      <c r="Z435" s="82"/>
      <c r="AA435" s="82"/>
      <c r="AB435" s="2"/>
      <c r="AC435" s="2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</row>
    <row r="436" spans="1:199" s="4" customFormat="1">
      <c r="A436" s="6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2"/>
      <c r="U436" s="2"/>
      <c r="V436" s="85"/>
      <c r="W436" s="139"/>
      <c r="X436" s="126"/>
      <c r="Y436" s="85"/>
      <c r="Z436" s="82"/>
      <c r="AA436" s="82"/>
      <c r="AB436" s="2"/>
      <c r="AC436" s="2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</row>
    <row r="437" spans="1:199" s="4" customFormat="1">
      <c r="A437" s="6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2"/>
      <c r="U437" s="2"/>
      <c r="V437" s="85"/>
      <c r="W437" s="139"/>
      <c r="X437" s="126"/>
      <c r="Y437" s="85"/>
      <c r="Z437" s="82"/>
      <c r="AA437" s="82"/>
      <c r="AB437" s="2"/>
      <c r="AC437" s="2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</row>
    <row r="438" spans="1:199" s="4" customFormat="1">
      <c r="A438" s="6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2"/>
      <c r="U438" s="2"/>
      <c r="V438" s="85"/>
      <c r="W438" s="139"/>
      <c r="X438" s="126"/>
      <c r="Y438" s="85"/>
      <c r="Z438" s="82"/>
      <c r="AA438" s="82"/>
      <c r="AB438" s="2"/>
      <c r="AC438" s="2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</row>
    <row r="439" spans="1:199" s="4" customFormat="1">
      <c r="A439" s="6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2"/>
      <c r="U439" s="2"/>
      <c r="V439" s="85"/>
      <c r="W439" s="139"/>
      <c r="X439" s="126"/>
      <c r="Y439" s="85"/>
      <c r="Z439" s="82"/>
      <c r="AA439" s="82"/>
      <c r="AB439" s="2"/>
      <c r="AC439" s="2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</row>
    <row r="440" spans="1:199" s="4" customFormat="1">
      <c r="A440" s="6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2"/>
      <c r="U440" s="2"/>
      <c r="V440" s="85"/>
      <c r="W440" s="139"/>
      <c r="X440" s="126"/>
      <c r="Y440" s="85"/>
      <c r="Z440" s="82"/>
      <c r="AA440" s="82"/>
      <c r="AB440" s="2"/>
      <c r="AC440" s="2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</row>
    <row r="441" spans="1:199" s="4" customFormat="1">
      <c r="A441" s="6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2"/>
      <c r="U441" s="2"/>
      <c r="V441" s="85"/>
      <c r="W441" s="139"/>
      <c r="X441" s="126"/>
      <c r="Y441" s="85"/>
      <c r="Z441" s="82"/>
      <c r="AA441" s="82"/>
      <c r="AB441" s="2"/>
      <c r="AC441" s="2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</row>
    <row r="442" spans="1:199" s="4" customFormat="1">
      <c r="A442" s="6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2"/>
      <c r="U442" s="2"/>
      <c r="V442" s="85"/>
      <c r="W442" s="139"/>
      <c r="X442" s="126"/>
      <c r="Y442" s="85"/>
      <c r="Z442" s="82"/>
      <c r="AA442" s="82"/>
      <c r="AB442" s="2"/>
      <c r="AC442" s="2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</row>
    <row r="443" spans="1:199" s="4" customFormat="1">
      <c r="A443" s="6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2"/>
      <c r="U443" s="2"/>
      <c r="V443" s="85"/>
      <c r="W443" s="139"/>
      <c r="X443" s="126"/>
      <c r="Y443" s="85"/>
      <c r="Z443" s="82"/>
      <c r="AA443" s="82"/>
      <c r="AB443" s="2"/>
      <c r="AC443" s="2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</row>
    <row r="444" spans="1:199" s="4" customFormat="1">
      <c r="A444" s="6"/>
      <c r="B444" s="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2"/>
      <c r="U444" s="2"/>
      <c r="V444" s="85"/>
      <c r="W444" s="139"/>
      <c r="X444" s="126"/>
      <c r="Y444" s="85"/>
      <c r="Z444" s="82"/>
      <c r="AA444" s="82"/>
      <c r="AB444" s="2"/>
      <c r="AC444" s="2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</row>
    <row r="445" spans="1:199" s="4" customFormat="1">
      <c r="A445" s="6"/>
      <c r="B445" s="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2"/>
      <c r="U445" s="2"/>
      <c r="V445" s="85"/>
      <c r="W445" s="139"/>
      <c r="X445" s="126"/>
      <c r="Y445" s="85"/>
      <c r="Z445" s="82"/>
      <c r="AA445" s="82"/>
      <c r="AB445" s="2"/>
      <c r="AC445" s="2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</row>
    <row r="446" spans="1:199" s="4" customFormat="1">
      <c r="A446" s="6"/>
      <c r="B446" s="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2"/>
      <c r="U446" s="2"/>
      <c r="V446" s="85"/>
      <c r="W446" s="139"/>
      <c r="X446" s="126"/>
      <c r="Y446" s="85"/>
      <c r="Z446" s="82"/>
      <c r="AA446" s="82"/>
      <c r="AB446" s="2"/>
      <c r="AC446" s="2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</row>
    <row r="447" spans="1:199" s="4" customFormat="1">
      <c r="A447" s="6"/>
      <c r="B447" s="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2"/>
      <c r="U447" s="2"/>
      <c r="V447" s="85"/>
      <c r="W447" s="139"/>
      <c r="X447" s="126"/>
      <c r="Y447" s="85"/>
      <c r="Z447" s="82"/>
      <c r="AA447" s="82"/>
      <c r="AB447" s="2"/>
      <c r="AC447" s="2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</row>
    <row r="448" spans="1:199" s="4" customFormat="1">
      <c r="A448" s="6"/>
      <c r="B448" s="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2"/>
      <c r="U448" s="2"/>
      <c r="V448" s="85"/>
      <c r="W448" s="139"/>
      <c r="X448" s="126"/>
      <c r="Y448" s="85"/>
      <c r="Z448" s="82"/>
      <c r="AA448" s="82"/>
      <c r="AB448" s="2"/>
      <c r="AC448" s="2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</row>
    <row r="449" spans="1:199" s="4" customFormat="1">
      <c r="A449" s="6"/>
      <c r="B449" s="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2"/>
      <c r="U449" s="2"/>
      <c r="V449" s="85"/>
      <c r="W449" s="139"/>
      <c r="X449" s="126"/>
      <c r="Y449" s="85"/>
      <c r="Z449" s="82"/>
      <c r="AA449" s="82"/>
      <c r="AB449" s="2"/>
      <c r="AC449" s="2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</row>
    <row r="450" spans="1:199" s="4" customFormat="1">
      <c r="A450" s="6"/>
      <c r="B450" s="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2"/>
      <c r="U450" s="2"/>
      <c r="V450" s="85"/>
      <c r="W450" s="139"/>
      <c r="X450" s="126"/>
      <c r="Y450" s="85"/>
      <c r="Z450" s="82"/>
      <c r="AA450" s="82"/>
      <c r="AB450" s="2"/>
      <c r="AC450" s="2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</row>
    <row r="451" spans="1:199" s="4" customFormat="1">
      <c r="A451" s="6"/>
      <c r="B451" s="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2"/>
      <c r="U451" s="2"/>
      <c r="V451" s="85"/>
      <c r="W451" s="139"/>
      <c r="X451" s="126"/>
      <c r="Y451" s="85"/>
      <c r="Z451" s="82"/>
      <c r="AA451" s="82"/>
      <c r="AB451" s="2"/>
      <c r="AC451" s="2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</row>
    <row r="452" spans="1:199" s="4" customFormat="1">
      <c r="A452" s="6"/>
      <c r="B452" s="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2"/>
      <c r="U452" s="2"/>
      <c r="V452" s="85"/>
      <c r="W452" s="139"/>
      <c r="X452" s="126"/>
      <c r="Y452" s="85"/>
      <c r="Z452" s="82"/>
      <c r="AA452" s="82"/>
      <c r="AB452" s="2"/>
      <c r="AC452" s="2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</row>
    <row r="453" spans="1:199" s="4" customFormat="1">
      <c r="A453" s="6"/>
      <c r="B453" s="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2"/>
      <c r="U453" s="2"/>
      <c r="V453" s="85"/>
      <c r="W453" s="139"/>
      <c r="X453" s="126"/>
      <c r="Y453" s="85"/>
      <c r="Z453" s="82"/>
      <c r="AA453" s="82"/>
      <c r="AB453" s="2"/>
      <c r="AC453" s="2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</row>
    <row r="454" spans="1:199" s="4" customFormat="1">
      <c r="A454" s="6"/>
      <c r="B454" s="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2"/>
      <c r="U454" s="2"/>
      <c r="V454" s="85"/>
      <c r="W454" s="139"/>
      <c r="X454" s="126"/>
      <c r="Y454" s="85"/>
      <c r="Z454" s="82"/>
      <c r="AA454" s="82"/>
      <c r="AB454" s="2"/>
      <c r="AC454" s="2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</row>
    <row r="455" spans="1:199" s="4" customFormat="1">
      <c r="A455" s="6"/>
      <c r="B455" s="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2"/>
      <c r="U455" s="2"/>
      <c r="V455" s="85"/>
      <c r="W455" s="139"/>
      <c r="X455" s="126"/>
      <c r="Y455" s="85"/>
      <c r="Z455" s="82"/>
      <c r="AA455" s="82"/>
      <c r="AB455" s="2"/>
      <c r="AC455" s="2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</row>
    <row r="456" spans="1:199" s="4" customFormat="1">
      <c r="A456" s="6"/>
      <c r="B456" s="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2"/>
      <c r="U456" s="2"/>
      <c r="V456" s="85"/>
      <c r="W456" s="139"/>
      <c r="X456" s="126"/>
      <c r="Y456" s="85"/>
      <c r="Z456" s="82"/>
      <c r="AA456" s="82"/>
      <c r="AB456" s="2"/>
      <c r="AC456" s="2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</row>
    <row r="457" spans="1:199" s="4" customFormat="1">
      <c r="A457" s="6"/>
      <c r="B457" s="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2"/>
      <c r="U457" s="2"/>
      <c r="V457" s="85"/>
      <c r="W457" s="139"/>
      <c r="X457" s="126"/>
      <c r="Y457" s="85"/>
      <c r="Z457" s="82"/>
      <c r="AA457" s="82"/>
      <c r="AB457" s="2"/>
      <c r="AC457" s="2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</row>
    <row r="458" spans="1:199" s="4" customFormat="1">
      <c r="A458" s="6"/>
      <c r="B458" s="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2"/>
      <c r="U458" s="2"/>
      <c r="V458" s="85"/>
      <c r="W458" s="139"/>
      <c r="X458" s="126"/>
      <c r="Y458" s="85"/>
      <c r="Z458" s="82"/>
      <c r="AA458" s="82"/>
      <c r="AB458" s="2"/>
      <c r="AC458" s="2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</row>
    <row r="459" spans="1:199" s="4" customFormat="1">
      <c r="A459" s="6"/>
      <c r="B459" s="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2"/>
      <c r="U459" s="2"/>
      <c r="V459" s="85"/>
      <c r="W459" s="139"/>
      <c r="X459" s="126"/>
      <c r="Y459" s="85"/>
      <c r="Z459" s="82"/>
      <c r="AA459" s="82"/>
      <c r="AB459" s="2"/>
      <c r="AC459" s="2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</row>
    <row r="460" spans="1:199" s="4" customFormat="1">
      <c r="A460" s="6"/>
      <c r="B460" s="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2"/>
      <c r="U460" s="2"/>
      <c r="V460" s="85"/>
      <c r="W460" s="139"/>
      <c r="X460" s="126"/>
      <c r="Y460" s="85"/>
      <c r="Z460" s="82"/>
      <c r="AA460" s="82"/>
      <c r="AB460" s="2"/>
      <c r="AC460" s="2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</row>
    <row r="461" spans="1:199" s="4" customFormat="1">
      <c r="A461" s="6"/>
      <c r="B461" s="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2"/>
      <c r="U461" s="2"/>
      <c r="V461" s="85"/>
      <c r="W461" s="139"/>
      <c r="X461" s="126"/>
      <c r="Y461" s="85"/>
      <c r="Z461" s="82"/>
      <c r="AA461" s="82"/>
      <c r="AB461" s="2"/>
      <c r="AC461" s="2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</row>
    <row r="462" spans="1:199" s="4" customFormat="1">
      <c r="A462" s="6"/>
      <c r="B462" s="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2"/>
      <c r="U462" s="2"/>
      <c r="V462" s="85"/>
      <c r="W462" s="139"/>
      <c r="X462" s="126"/>
      <c r="Y462" s="85"/>
      <c r="Z462" s="82"/>
      <c r="AA462" s="82"/>
      <c r="AB462" s="2"/>
      <c r="AC462" s="2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</row>
    <row r="463" spans="1:199" s="4" customFormat="1">
      <c r="A463" s="6"/>
      <c r="B463" s="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2"/>
      <c r="U463" s="2"/>
      <c r="V463" s="85"/>
      <c r="W463" s="139"/>
      <c r="X463" s="126"/>
      <c r="Y463" s="85"/>
      <c r="Z463" s="82"/>
      <c r="AA463" s="82"/>
      <c r="AB463" s="2"/>
      <c r="AC463" s="2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</row>
    <row r="464" spans="1:199" s="4" customFormat="1">
      <c r="A464" s="6"/>
      <c r="B464" s="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2"/>
      <c r="U464" s="2"/>
      <c r="V464" s="85"/>
      <c r="W464" s="139"/>
      <c r="X464" s="126"/>
      <c r="Y464" s="85"/>
      <c r="Z464" s="82"/>
      <c r="AA464" s="82"/>
      <c r="AB464" s="2"/>
      <c r="AC464" s="2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</row>
    <row r="465" spans="1:199" s="4" customFormat="1">
      <c r="A465" s="6"/>
      <c r="B465" s="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2"/>
      <c r="U465" s="2"/>
      <c r="V465" s="85"/>
      <c r="W465" s="139"/>
      <c r="X465" s="126"/>
      <c r="Y465" s="85"/>
      <c r="Z465" s="82"/>
      <c r="AA465" s="82"/>
      <c r="AB465" s="2"/>
      <c r="AC465" s="2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</row>
    <row r="466" spans="1:199" s="4" customFormat="1">
      <c r="A466" s="6"/>
      <c r="B466" s="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2"/>
      <c r="U466" s="2"/>
      <c r="V466" s="85"/>
      <c r="W466" s="139"/>
      <c r="X466" s="126"/>
      <c r="Y466" s="85"/>
      <c r="Z466" s="82"/>
      <c r="AA466" s="82"/>
      <c r="AB466" s="2"/>
      <c r="AC466" s="2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</row>
    <row r="467" spans="1:199" s="4" customFormat="1">
      <c r="A467" s="6"/>
      <c r="B467" s="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2"/>
      <c r="U467" s="2"/>
      <c r="V467" s="85"/>
      <c r="W467" s="139"/>
      <c r="X467" s="126"/>
      <c r="Y467" s="85"/>
      <c r="Z467" s="82"/>
      <c r="AA467" s="82"/>
      <c r="AB467" s="2"/>
      <c r="AC467" s="2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</row>
    <row r="468" spans="1:199" s="4" customFormat="1">
      <c r="A468" s="6"/>
      <c r="B468" s="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2"/>
      <c r="U468" s="2"/>
      <c r="V468" s="85"/>
      <c r="W468" s="139"/>
      <c r="X468" s="126"/>
      <c r="Y468" s="85"/>
      <c r="Z468" s="82"/>
      <c r="AA468" s="82"/>
      <c r="AB468" s="2"/>
      <c r="AC468" s="2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</row>
    <row r="469" spans="1:199" s="4" customFormat="1">
      <c r="A469" s="6"/>
      <c r="B469" s="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2"/>
      <c r="U469" s="2"/>
      <c r="V469" s="85"/>
      <c r="W469" s="139"/>
      <c r="X469" s="126"/>
      <c r="Y469" s="85"/>
      <c r="Z469" s="82"/>
      <c r="AA469" s="82"/>
      <c r="AB469" s="2"/>
      <c r="AC469" s="2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</row>
    <row r="470" spans="1:199" s="4" customFormat="1">
      <c r="A470" s="6"/>
      <c r="B470" s="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2"/>
      <c r="U470" s="2"/>
      <c r="V470" s="85"/>
      <c r="W470" s="139"/>
      <c r="X470" s="126"/>
      <c r="Y470" s="85"/>
      <c r="Z470" s="82"/>
      <c r="AA470" s="82"/>
      <c r="AB470" s="2"/>
      <c r="AC470" s="2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</row>
    <row r="471" spans="1:199" s="4" customFormat="1">
      <c r="A471" s="6"/>
      <c r="B471" s="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2"/>
      <c r="U471" s="2"/>
      <c r="V471" s="85"/>
      <c r="W471" s="139"/>
      <c r="X471" s="126"/>
      <c r="Y471" s="85"/>
      <c r="Z471" s="82"/>
      <c r="AA471" s="82"/>
      <c r="AB471" s="2"/>
      <c r="AC471" s="2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</row>
    <row r="472" spans="1:199" s="4" customFormat="1">
      <c r="A472" s="6"/>
      <c r="B472" s="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2"/>
      <c r="U472" s="2"/>
      <c r="V472" s="85"/>
      <c r="W472" s="139"/>
      <c r="X472" s="126"/>
      <c r="Y472" s="85"/>
      <c r="Z472" s="82"/>
      <c r="AA472" s="82"/>
      <c r="AB472" s="2"/>
      <c r="AC472" s="2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</row>
    <row r="473" spans="1:199" s="4" customFormat="1">
      <c r="A473" s="6"/>
      <c r="B473" s="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2"/>
      <c r="U473" s="2"/>
      <c r="V473" s="85"/>
      <c r="W473" s="139"/>
      <c r="X473" s="126"/>
      <c r="Y473" s="85"/>
      <c r="Z473" s="82"/>
      <c r="AA473" s="82"/>
      <c r="AB473" s="2"/>
      <c r="AC473" s="2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</row>
    <row r="474" spans="1:199" s="4" customFormat="1">
      <c r="A474" s="6"/>
      <c r="B474" s="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2"/>
      <c r="U474" s="2"/>
      <c r="V474" s="85"/>
      <c r="W474" s="139"/>
      <c r="X474" s="126"/>
      <c r="Y474" s="85"/>
      <c r="Z474" s="82"/>
      <c r="AA474" s="82"/>
      <c r="AB474" s="2"/>
      <c r="AC474" s="2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</row>
    <row r="475" spans="1:199" s="4" customFormat="1">
      <c r="A475" s="6"/>
      <c r="B475" s="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2"/>
      <c r="U475" s="2"/>
      <c r="V475" s="85"/>
      <c r="W475" s="139"/>
      <c r="X475" s="126"/>
      <c r="Y475" s="85"/>
      <c r="Z475" s="82"/>
      <c r="AA475" s="82"/>
      <c r="AB475" s="2"/>
      <c r="AC475" s="2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</row>
    <row r="476" spans="1:199" s="4" customFormat="1">
      <c r="A476" s="6"/>
      <c r="B476" s="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2"/>
      <c r="U476" s="2"/>
      <c r="V476" s="85"/>
      <c r="W476" s="139"/>
      <c r="X476" s="126"/>
      <c r="Y476" s="85"/>
      <c r="Z476" s="82"/>
      <c r="AA476" s="82"/>
      <c r="AB476" s="2"/>
      <c r="AC476" s="2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</row>
    <row r="477" spans="1:199" s="4" customFormat="1">
      <c r="A477" s="6"/>
      <c r="B477" s="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2"/>
      <c r="U477" s="2"/>
      <c r="V477" s="85"/>
      <c r="W477" s="139"/>
      <c r="X477" s="126"/>
      <c r="Y477" s="85"/>
      <c r="Z477" s="82"/>
      <c r="AA477" s="82"/>
      <c r="AB477" s="2"/>
      <c r="AC477" s="2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</row>
    <row r="478" spans="1:199" s="4" customFormat="1">
      <c r="A478" s="6"/>
      <c r="B478" s="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2"/>
      <c r="U478" s="2"/>
      <c r="V478" s="85"/>
      <c r="W478" s="139"/>
      <c r="X478" s="126"/>
      <c r="Y478" s="85"/>
      <c r="Z478" s="82"/>
      <c r="AA478" s="82"/>
      <c r="AB478" s="2"/>
      <c r="AC478" s="2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</row>
    <row r="479" spans="1:199" s="4" customFormat="1">
      <c r="A479" s="6"/>
      <c r="B479" s="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2"/>
      <c r="U479" s="2"/>
      <c r="V479" s="85"/>
      <c r="W479" s="139"/>
      <c r="X479" s="126"/>
      <c r="Y479" s="85"/>
      <c r="Z479" s="82"/>
      <c r="AA479" s="82"/>
      <c r="AB479" s="2"/>
      <c r="AC479" s="2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</row>
    <row r="480" spans="1:199" s="4" customFormat="1">
      <c r="A480" s="6"/>
      <c r="B480" s="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2"/>
      <c r="U480" s="2"/>
      <c r="V480" s="85"/>
      <c r="W480" s="139"/>
      <c r="X480" s="126"/>
      <c r="Y480" s="85"/>
      <c r="Z480" s="82"/>
      <c r="AA480" s="82"/>
      <c r="AB480" s="2"/>
      <c r="AC480" s="2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</row>
    <row r="481" spans="1:199" s="4" customFormat="1">
      <c r="A481" s="6"/>
      <c r="B481" s="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2"/>
      <c r="U481" s="2"/>
      <c r="V481" s="85"/>
      <c r="W481" s="139"/>
      <c r="X481" s="126"/>
      <c r="Y481" s="85"/>
      <c r="Z481" s="82"/>
      <c r="AA481" s="82"/>
      <c r="AB481" s="2"/>
      <c r="AC481" s="2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</row>
    <row r="482" spans="1:199" s="4" customFormat="1">
      <c r="A482" s="6"/>
      <c r="B482" s="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2"/>
      <c r="U482" s="2"/>
      <c r="V482" s="85"/>
      <c r="W482" s="139"/>
      <c r="X482" s="126"/>
      <c r="Y482" s="85"/>
      <c r="Z482" s="82"/>
      <c r="AA482" s="82"/>
      <c r="AB482" s="2"/>
      <c r="AC482" s="2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</row>
    <row r="483" spans="1:199" s="4" customFormat="1">
      <c r="A483" s="6"/>
      <c r="B483" s="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2"/>
      <c r="U483" s="2"/>
      <c r="V483" s="85"/>
      <c r="W483" s="139"/>
      <c r="X483" s="126"/>
      <c r="Y483" s="85"/>
      <c r="Z483" s="82"/>
      <c r="AA483" s="82"/>
      <c r="AB483" s="2"/>
      <c r="AC483" s="2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</row>
    <row r="484" spans="1:199" s="4" customFormat="1">
      <c r="A484" s="6"/>
      <c r="B484" s="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2"/>
      <c r="U484" s="2"/>
      <c r="V484" s="85"/>
      <c r="W484" s="139"/>
      <c r="X484" s="126"/>
      <c r="Y484" s="85"/>
      <c r="Z484" s="82"/>
      <c r="AA484" s="82"/>
      <c r="AB484" s="2"/>
      <c r="AC484" s="2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</row>
    <row r="485" spans="1:199" s="4" customFormat="1">
      <c r="A485" s="6"/>
      <c r="B485" s="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2"/>
      <c r="U485" s="2"/>
      <c r="V485" s="85"/>
      <c r="W485" s="139"/>
      <c r="X485" s="126"/>
      <c r="Y485" s="85"/>
      <c r="Z485" s="82"/>
      <c r="AA485" s="82"/>
      <c r="AB485" s="2"/>
      <c r="AC485" s="2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</row>
    <row r="486" spans="1:199" s="4" customFormat="1">
      <c r="A486" s="6"/>
      <c r="B486" s="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2"/>
      <c r="U486" s="2"/>
      <c r="V486" s="85"/>
      <c r="W486" s="139"/>
      <c r="X486" s="126"/>
      <c r="Y486" s="85"/>
      <c r="Z486" s="82"/>
      <c r="AA486" s="82"/>
      <c r="AB486" s="2"/>
      <c r="AC486" s="2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</row>
    <row r="487" spans="1:199" s="4" customFormat="1">
      <c r="A487" s="6"/>
      <c r="B487" s="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2"/>
      <c r="U487" s="2"/>
      <c r="V487" s="85"/>
      <c r="W487" s="139"/>
      <c r="X487" s="126"/>
      <c r="Y487" s="85"/>
      <c r="Z487" s="82"/>
      <c r="AA487" s="82"/>
      <c r="AB487" s="2"/>
      <c r="AC487" s="2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</row>
    <row r="488" spans="1:199" s="4" customFormat="1">
      <c r="A488" s="6"/>
      <c r="B488" s="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2"/>
      <c r="U488" s="2"/>
      <c r="V488" s="85"/>
      <c r="W488" s="139"/>
      <c r="X488" s="126"/>
      <c r="Y488" s="85"/>
      <c r="Z488" s="82"/>
      <c r="AA488" s="82"/>
      <c r="AB488" s="2"/>
      <c r="AC488" s="2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</row>
    <row r="489" spans="1:199" s="4" customFormat="1">
      <c r="A489" s="6"/>
      <c r="B489" s="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2"/>
      <c r="U489" s="2"/>
      <c r="V489" s="85"/>
      <c r="W489" s="139"/>
      <c r="X489" s="126"/>
      <c r="Y489" s="85"/>
      <c r="Z489" s="82"/>
      <c r="AA489" s="82"/>
      <c r="AB489" s="2"/>
      <c r="AC489" s="2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</row>
    <row r="490" spans="1:199" s="4" customFormat="1">
      <c r="A490" s="6"/>
      <c r="B490" s="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2"/>
      <c r="U490" s="2"/>
      <c r="V490" s="85"/>
      <c r="W490" s="139"/>
      <c r="X490" s="126"/>
      <c r="Y490" s="85"/>
      <c r="Z490" s="82"/>
      <c r="AA490" s="82"/>
      <c r="AB490" s="2"/>
      <c r="AC490" s="2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</row>
    <row r="491" spans="1:199" s="4" customFormat="1">
      <c r="A491" s="6"/>
      <c r="B491" s="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2"/>
      <c r="U491" s="2"/>
      <c r="V491" s="85"/>
      <c r="W491" s="139"/>
      <c r="X491" s="126"/>
      <c r="Y491" s="85"/>
      <c r="Z491" s="82"/>
      <c r="AA491" s="82"/>
      <c r="AB491" s="2"/>
      <c r="AC491" s="2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</row>
    <row r="492" spans="1:199" s="4" customFormat="1">
      <c r="A492" s="6"/>
      <c r="B492" s="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2"/>
      <c r="U492" s="2"/>
      <c r="V492" s="85"/>
      <c r="W492" s="139"/>
      <c r="X492" s="126"/>
      <c r="Y492" s="85"/>
      <c r="Z492" s="82"/>
      <c r="AA492" s="82"/>
      <c r="AB492" s="2"/>
      <c r="AC492" s="2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</row>
    <row r="493" spans="1:199" s="4" customFormat="1">
      <c r="A493" s="6"/>
      <c r="B493" s="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2"/>
      <c r="U493" s="2"/>
      <c r="V493" s="85"/>
      <c r="W493" s="139"/>
      <c r="X493" s="126"/>
      <c r="Y493" s="85"/>
      <c r="Z493" s="82"/>
      <c r="AA493" s="82"/>
      <c r="AB493" s="2"/>
      <c r="AC493" s="2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</row>
    <row r="494" spans="1:199" s="4" customFormat="1">
      <c r="A494" s="6"/>
      <c r="B494" s="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2"/>
      <c r="U494" s="2"/>
      <c r="V494" s="85"/>
      <c r="W494" s="139"/>
      <c r="X494" s="126"/>
      <c r="Y494" s="85"/>
      <c r="Z494" s="82"/>
      <c r="AA494" s="82"/>
      <c r="AB494" s="2"/>
      <c r="AC494" s="2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</row>
    <row r="495" spans="1:199" s="4" customFormat="1">
      <c r="A495" s="6"/>
      <c r="B495" s="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2"/>
      <c r="U495" s="2"/>
      <c r="V495" s="85"/>
      <c r="W495" s="139"/>
      <c r="X495" s="126"/>
      <c r="Y495" s="85"/>
      <c r="Z495" s="82"/>
      <c r="AA495" s="82"/>
      <c r="AB495" s="2"/>
      <c r="AC495" s="2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</row>
    <row r="496" spans="1:199" s="4" customFormat="1">
      <c r="A496" s="6"/>
      <c r="B496" s="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2"/>
      <c r="U496" s="2"/>
      <c r="V496" s="85"/>
      <c r="W496" s="139"/>
      <c r="X496" s="126"/>
      <c r="Y496" s="85"/>
      <c r="Z496" s="82"/>
      <c r="AA496" s="82"/>
      <c r="AB496" s="2"/>
      <c r="AC496" s="2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</row>
    <row r="497" spans="1:199" s="4" customFormat="1">
      <c r="A497" s="6"/>
      <c r="B497" s="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2"/>
      <c r="U497" s="2"/>
      <c r="V497" s="85"/>
      <c r="W497" s="139"/>
      <c r="X497" s="126"/>
      <c r="Y497" s="85"/>
      <c r="Z497" s="82"/>
      <c r="AA497" s="82"/>
      <c r="AB497" s="2"/>
      <c r="AC497" s="2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</row>
    <row r="498" spans="1:199" s="4" customFormat="1">
      <c r="A498" s="6"/>
      <c r="B498" s="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2"/>
      <c r="U498" s="2"/>
      <c r="V498" s="85"/>
      <c r="W498" s="139"/>
      <c r="X498" s="126"/>
      <c r="Y498" s="85"/>
      <c r="Z498" s="82"/>
      <c r="AA498" s="82"/>
      <c r="AB498" s="2"/>
      <c r="AC498" s="2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</row>
    <row r="499" spans="1:199" s="4" customFormat="1">
      <c r="A499" s="6"/>
      <c r="B499" s="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2"/>
      <c r="U499" s="2"/>
      <c r="V499" s="85"/>
      <c r="W499" s="139"/>
      <c r="X499" s="126"/>
      <c r="Y499" s="85"/>
      <c r="Z499" s="82"/>
      <c r="AA499" s="82"/>
      <c r="AB499" s="2"/>
      <c r="AC499" s="2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</row>
    <row r="500" spans="1:199" s="4" customFormat="1">
      <c r="A500" s="6"/>
      <c r="B500" s="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2"/>
      <c r="U500" s="2"/>
      <c r="V500" s="85"/>
      <c r="W500" s="139"/>
      <c r="X500" s="126"/>
      <c r="Y500" s="85"/>
      <c r="Z500" s="82"/>
      <c r="AA500" s="82"/>
      <c r="AB500" s="2"/>
      <c r="AC500" s="2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</row>
    <row r="501" spans="1:199" s="4" customFormat="1">
      <c r="A501" s="6"/>
      <c r="B501" s="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2"/>
      <c r="U501" s="2"/>
      <c r="V501" s="85"/>
      <c r="W501" s="139"/>
      <c r="X501" s="126"/>
      <c r="Y501" s="85"/>
      <c r="Z501" s="82"/>
      <c r="AA501" s="82"/>
      <c r="AB501" s="2"/>
      <c r="AC501" s="2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</row>
    <row r="502" spans="1:199" s="4" customFormat="1">
      <c r="A502" s="6"/>
      <c r="B502" s="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2"/>
      <c r="U502" s="2"/>
      <c r="V502" s="85"/>
      <c r="W502" s="139"/>
      <c r="X502" s="126"/>
      <c r="Y502" s="85"/>
      <c r="Z502" s="82"/>
      <c r="AA502" s="82"/>
      <c r="AB502" s="2"/>
      <c r="AC502" s="2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</row>
    <row r="503" spans="1:199" s="4" customFormat="1">
      <c r="A503" s="6"/>
      <c r="B503" s="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2"/>
      <c r="U503" s="2"/>
      <c r="V503" s="85"/>
      <c r="W503" s="139"/>
      <c r="X503" s="126"/>
      <c r="Y503" s="85"/>
      <c r="Z503" s="82"/>
      <c r="AA503" s="82"/>
      <c r="AB503" s="2"/>
      <c r="AC503" s="2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</row>
    <row r="504" spans="1:199" s="4" customFormat="1">
      <c r="A504" s="6"/>
      <c r="B504" s="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2"/>
      <c r="U504" s="2"/>
      <c r="V504" s="85"/>
      <c r="W504" s="139"/>
      <c r="X504" s="126"/>
      <c r="Y504" s="85"/>
      <c r="Z504" s="82"/>
      <c r="AA504" s="82"/>
      <c r="AB504" s="2"/>
      <c r="AC504" s="2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</row>
    <row r="505" spans="1:199" s="4" customFormat="1">
      <c r="A505" s="6"/>
      <c r="B505" s="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2"/>
      <c r="U505" s="2"/>
      <c r="V505" s="85"/>
      <c r="W505" s="139"/>
      <c r="X505" s="126"/>
      <c r="Y505" s="85"/>
      <c r="Z505" s="82"/>
      <c r="AA505" s="82"/>
      <c r="AB505" s="2"/>
      <c r="AC505" s="2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</row>
    <row r="506" spans="1:199" s="4" customFormat="1">
      <c r="A506" s="6"/>
      <c r="B506" s="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2"/>
      <c r="U506" s="2"/>
      <c r="V506" s="85"/>
      <c r="W506" s="139"/>
      <c r="X506" s="126"/>
      <c r="Y506" s="85"/>
      <c r="Z506" s="82"/>
      <c r="AA506" s="82"/>
      <c r="AB506" s="2"/>
      <c r="AC506" s="2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</row>
    <row r="507" spans="1:199" s="4" customFormat="1">
      <c r="A507" s="6"/>
      <c r="B507" s="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2"/>
      <c r="U507" s="2"/>
      <c r="V507" s="85"/>
      <c r="W507" s="139"/>
      <c r="X507" s="126"/>
      <c r="Y507" s="85"/>
      <c r="Z507" s="82"/>
      <c r="AA507" s="82"/>
      <c r="AB507" s="2"/>
      <c r="AC507" s="2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</row>
    <row r="508" spans="1:199" s="4" customFormat="1">
      <c r="A508" s="6"/>
      <c r="B508" s="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2"/>
      <c r="U508" s="2"/>
      <c r="V508" s="85"/>
      <c r="W508" s="139"/>
      <c r="X508" s="126"/>
      <c r="Y508" s="85"/>
      <c r="Z508" s="82"/>
      <c r="AA508" s="82"/>
      <c r="AB508" s="2"/>
      <c r="AC508" s="2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</row>
    <row r="509" spans="1:199" s="4" customFormat="1">
      <c r="A509" s="6"/>
      <c r="B509" s="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2"/>
      <c r="U509" s="2"/>
      <c r="V509" s="85"/>
      <c r="W509" s="139"/>
      <c r="X509" s="126"/>
      <c r="Y509" s="85"/>
      <c r="Z509" s="82"/>
      <c r="AA509" s="82"/>
      <c r="AB509" s="2"/>
      <c r="AC509" s="2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</row>
    <row r="510" spans="1:199" s="4" customFormat="1">
      <c r="A510" s="6"/>
      <c r="B510" s="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2"/>
      <c r="U510" s="2"/>
      <c r="V510" s="85"/>
      <c r="W510" s="139"/>
      <c r="X510" s="126"/>
      <c r="Y510" s="85"/>
      <c r="Z510" s="82"/>
      <c r="AA510" s="82"/>
      <c r="AB510" s="2"/>
      <c r="AC510" s="2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</row>
    <row r="511" spans="1:199" s="4" customFormat="1">
      <c r="A511" s="6"/>
      <c r="B511" s="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2"/>
      <c r="U511" s="2"/>
      <c r="V511" s="85"/>
      <c r="W511" s="139"/>
      <c r="X511" s="126"/>
      <c r="Y511" s="85"/>
      <c r="Z511" s="82"/>
      <c r="AA511" s="82"/>
      <c r="AB511" s="2"/>
      <c r="AC511" s="2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</row>
    <row r="512" spans="1:199" s="4" customFormat="1">
      <c r="A512" s="6"/>
      <c r="B512" s="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2"/>
      <c r="U512" s="2"/>
      <c r="V512" s="85"/>
      <c r="W512" s="139"/>
      <c r="X512" s="126"/>
      <c r="Y512" s="85"/>
      <c r="Z512" s="82"/>
      <c r="AA512" s="82"/>
      <c r="AB512" s="2"/>
      <c r="AC512" s="2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</row>
    <row r="513" spans="1:199" s="4" customFormat="1">
      <c r="A513" s="6"/>
      <c r="B513" s="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2"/>
      <c r="U513" s="2"/>
      <c r="V513" s="85"/>
      <c r="W513" s="139"/>
      <c r="X513" s="126"/>
      <c r="Y513" s="85"/>
      <c r="Z513" s="82"/>
      <c r="AA513" s="82"/>
      <c r="AB513" s="2"/>
      <c r="AC513" s="2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</row>
    <row r="514" spans="1:199" s="4" customFormat="1">
      <c r="A514" s="6"/>
      <c r="B514" s="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2"/>
      <c r="U514" s="2"/>
      <c r="V514" s="85"/>
      <c r="W514" s="139"/>
      <c r="X514" s="126"/>
      <c r="Y514" s="85"/>
      <c r="Z514" s="82"/>
      <c r="AA514" s="82"/>
      <c r="AB514" s="2"/>
      <c r="AC514" s="2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</row>
    <row r="515" spans="1:199" s="4" customFormat="1">
      <c r="A515" s="6"/>
      <c r="B515" s="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2"/>
      <c r="U515" s="2"/>
      <c r="V515" s="85"/>
      <c r="W515" s="139"/>
      <c r="X515" s="126"/>
      <c r="Y515" s="85"/>
      <c r="Z515" s="82"/>
      <c r="AA515" s="82"/>
      <c r="AB515" s="2"/>
      <c r="AC515" s="2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</row>
    <row r="516" spans="1:199" s="4" customFormat="1">
      <c r="A516" s="6"/>
      <c r="B516" s="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2"/>
      <c r="U516" s="2"/>
      <c r="V516" s="85"/>
      <c r="W516" s="139"/>
      <c r="X516" s="126"/>
      <c r="Y516" s="85"/>
      <c r="Z516" s="82"/>
      <c r="AA516" s="82"/>
      <c r="AB516" s="2"/>
      <c r="AC516" s="2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</row>
    <row r="517" spans="1:199" s="4" customFormat="1">
      <c r="A517" s="6"/>
      <c r="B517" s="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2"/>
      <c r="U517" s="2"/>
      <c r="V517" s="85"/>
      <c r="W517" s="139"/>
      <c r="X517" s="126"/>
      <c r="Y517" s="85"/>
      <c r="Z517" s="82"/>
      <c r="AA517" s="82"/>
      <c r="AB517" s="2"/>
      <c r="AC517" s="2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</row>
    <row r="518" spans="1:199" s="4" customFormat="1">
      <c r="A518" s="6"/>
      <c r="B518" s="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2"/>
      <c r="U518" s="2"/>
      <c r="V518" s="85"/>
      <c r="W518" s="139"/>
      <c r="X518" s="126"/>
      <c r="Y518" s="85"/>
      <c r="Z518" s="82"/>
      <c r="AA518" s="82"/>
      <c r="AB518" s="2"/>
      <c r="AC518" s="2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</row>
    <row r="519" spans="1:199" s="4" customFormat="1">
      <c r="A519" s="6"/>
      <c r="B519" s="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2"/>
      <c r="U519" s="2"/>
      <c r="V519" s="85"/>
      <c r="W519" s="139"/>
      <c r="X519" s="126"/>
      <c r="Y519" s="85"/>
      <c r="Z519" s="82"/>
      <c r="AA519" s="82"/>
      <c r="AB519" s="2"/>
      <c r="AC519" s="2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</row>
    <row r="520" spans="1:199" s="4" customFormat="1">
      <c r="A520" s="6"/>
      <c r="B520" s="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2"/>
      <c r="U520" s="2"/>
      <c r="V520" s="85"/>
      <c r="W520" s="139"/>
      <c r="X520" s="126"/>
      <c r="Y520" s="85"/>
      <c r="Z520" s="82"/>
      <c r="AA520" s="82"/>
      <c r="AB520" s="2"/>
      <c r="AC520" s="2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</row>
    <row r="521" spans="1:199" s="4" customFormat="1">
      <c r="A521" s="6"/>
      <c r="B521" s="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2"/>
      <c r="U521" s="2"/>
      <c r="V521" s="85"/>
      <c r="W521" s="139"/>
      <c r="X521" s="126"/>
      <c r="Y521" s="85"/>
      <c r="Z521" s="82"/>
      <c r="AA521" s="82"/>
      <c r="AB521" s="2"/>
      <c r="AC521" s="2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</row>
    <row r="522" spans="1:199" s="4" customFormat="1">
      <c r="A522" s="6"/>
      <c r="B522" s="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2"/>
      <c r="U522" s="2"/>
      <c r="V522" s="85"/>
      <c r="W522" s="139"/>
      <c r="X522" s="126"/>
      <c r="Y522" s="85"/>
      <c r="Z522" s="82"/>
      <c r="AA522" s="82"/>
      <c r="AB522" s="2"/>
      <c r="AC522" s="2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</row>
    <row r="523" spans="1:199" s="4" customFormat="1">
      <c r="A523" s="6"/>
      <c r="B523" s="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2"/>
      <c r="U523" s="2"/>
      <c r="V523" s="85"/>
      <c r="W523" s="139"/>
      <c r="X523" s="126"/>
      <c r="Y523" s="85"/>
      <c r="Z523" s="82"/>
      <c r="AA523" s="82"/>
      <c r="AB523" s="2"/>
      <c r="AC523" s="2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</row>
    <row r="524" spans="1:199" s="4" customFormat="1">
      <c r="A524" s="6"/>
      <c r="B524" s="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2"/>
      <c r="U524" s="2"/>
      <c r="V524" s="85"/>
      <c r="W524" s="139"/>
      <c r="X524" s="126"/>
      <c r="Y524" s="85"/>
      <c r="Z524" s="82"/>
      <c r="AA524" s="82"/>
      <c r="AB524" s="2"/>
      <c r="AC524" s="2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</row>
    <row r="525" spans="1:199" s="4" customFormat="1">
      <c r="A525" s="6"/>
      <c r="B525" s="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2"/>
      <c r="U525" s="2"/>
      <c r="V525" s="85"/>
      <c r="W525" s="139"/>
      <c r="X525" s="126"/>
      <c r="Y525" s="85"/>
      <c r="Z525" s="82"/>
      <c r="AA525" s="82"/>
      <c r="AB525" s="2"/>
      <c r="AC525" s="2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</row>
    <row r="526" spans="1:199" s="4" customFormat="1">
      <c r="A526" s="6"/>
      <c r="B526" s="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2"/>
      <c r="U526" s="2"/>
      <c r="V526" s="85"/>
      <c r="W526" s="139"/>
      <c r="X526" s="126"/>
      <c r="Y526" s="85"/>
      <c r="Z526" s="82"/>
      <c r="AA526" s="82"/>
      <c r="AB526" s="2"/>
      <c r="AC526" s="2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</row>
    <row r="527" spans="1:199" s="4" customFormat="1">
      <c r="A527" s="6"/>
      <c r="B527" s="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2"/>
      <c r="U527" s="2"/>
      <c r="V527" s="85"/>
      <c r="W527" s="139"/>
      <c r="X527" s="126"/>
      <c r="Y527" s="85"/>
      <c r="Z527" s="82"/>
      <c r="AA527" s="82"/>
      <c r="AB527" s="2"/>
      <c r="AC527" s="2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</row>
    <row r="528" spans="1:199" s="4" customFormat="1">
      <c r="A528" s="6"/>
      <c r="B528" s="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2"/>
      <c r="U528" s="2"/>
      <c r="V528" s="85"/>
      <c r="W528" s="139"/>
      <c r="X528" s="126"/>
      <c r="Y528" s="85"/>
      <c r="Z528" s="82"/>
      <c r="AA528" s="82"/>
      <c r="AB528" s="2"/>
      <c r="AC528" s="2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</row>
    <row r="529" spans="1:199" s="4" customFormat="1">
      <c r="A529" s="6"/>
      <c r="B529" s="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2"/>
      <c r="U529" s="2"/>
      <c r="V529" s="85"/>
      <c r="W529" s="139"/>
      <c r="X529" s="126"/>
      <c r="Y529" s="85"/>
      <c r="Z529" s="82"/>
      <c r="AA529" s="82"/>
      <c r="AB529" s="2"/>
      <c r="AC529" s="2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</row>
    <row r="530" spans="1:199" s="4" customFormat="1">
      <c r="A530" s="6"/>
      <c r="B530" s="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2"/>
      <c r="U530" s="2"/>
      <c r="V530" s="85"/>
      <c r="W530" s="139"/>
      <c r="X530" s="126"/>
      <c r="Y530" s="85"/>
      <c r="Z530" s="82"/>
      <c r="AA530" s="82"/>
      <c r="AB530" s="2"/>
      <c r="AC530" s="2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</row>
    <row r="531" spans="1:199" s="4" customFormat="1">
      <c r="A531" s="6"/>
      <c r="B531" s="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2"/>
      <c r="U531" s="2"/>
      <c r="V531" s="85"/>
      <c r="W531" s="139"/>
      <c r="X531" s="126"/>
      <c r="Y531" s="85"/>
      <c r="Z531" s="82"/>
      <c r="AA531" s="82"/>
      <c r="AB531" s="2"/>
      <c r="AC531" s="2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</row>
    <row r="532" spans="1:199" s="4" customFormat="1">
      <c r="A532" s="6"/>
      <c r="B532" s="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2"/>
      <c r="U532" s="2"/>
      <c r="V532" s="85"/>
      <c r="W532" s="139"/>
      <c r="X532" s="126"/>
      <c r="Y532" s="85"/>
      <c r="Z532" s="82"/>
      <c r="AA532" s="82"/>
      <c r="AB532" s="2"/>
      <c r="AC532" s="2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</row>
    <row r="533" spans="1:199" s="4" customFormat="1">
      <c r="A533" s="6"/>
      <c r="B533" s="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2"/>
      <c r="U533" s="2"/>
      <c r="V533" s="85"/>
      <c r="W533" s="139"/>
      <c r="X533" s="126"/>
      <c r="Y533" s="85"/>
      <c r="Z533" s="82"/>
      <c r="AA533" s="82"/>
      <c r="AB533" s="2"/>
      <c r="AC533" s="2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</row>
    <row r="534" spans="1:199" s="4" customFormat="1">
      <c r="A534" s="6"/>
      <c r="B534" s="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2"/>
      <c r="U534" s="2"/>
      <c r="V534" s="85"/>
      <c r="W534" s="139"/>
      <c r="X534" s="126"/>
      <c r="Y534" s="85"/>
      <c r="Z534" s="82"/>
      <c r="AA534" s="82"/>
      <c r="AB534" s="2"/>
      <c r="AC534" s="2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</row>
    <row r="535" spans="1:199" s="4" customFormat="1">
      <c r="A535" s="6"/>
      <c r="B535" s="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2"/>
      <c r="U535" s="2"/>
      <c r="V535" s="85"/>
      <c r="W535" s="139"/>
      <c r="X535" s="126"/>
      <c r="Y535" s="85"/>
      <c r="Z535" s="82"/>
      <c r="AA535" s="82"/>
      <c r="AB535" s="2"/>
      <c r="AC535" s="2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</row>
    <row r="536" spans="1:199" s="4" customFormat="1">
      <c r="A536" s="6"/>
      <c r="B536" s="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2"/>
      <c r="U536" s="2"/>
      <c r="V536" s="85"/>
      <c r="W536" s="139"/>
      <c r="X536" s="126"/>
      <c r="Y536" s="85"/>
      <c r="Z536" s="82"/>
      <c r="AA536" s="82"/>
      <c r="AB536" s="2"/>
      <c r="AC536" s="2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</row>
    <row r="537" spans="1:199" s="4" customFormat="1">
      <c r="A537" s="6"/>
      <c r="B537" s="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2"/>
      <c r="U537" s="2"/>
      <c r="V537" s="85"/>
      <c r="W537" s="139"/>
      <c r="X537" s="126"/>
      <c r="Y537" s="85"/>
      <c r="Z537" s="82"/>
      <c r="AA537" s="82"/>
      <c r="AB537" s="2"/>
      <c r="AC537" s="2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</row>
    <row r="538" spans="1:199" s="4" customFormat="1">
      <c r="A538" s="6"/>
      <c r="B538" s="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2"/>
      <c r="U538" s="2"/>
      <c r="V538" s="85"/>
      <c r="W538" s="139"/>
      <c r="X538" s="126"/>
      <c r="Y538" s="85"/>
      <c r="Z538" s="82"/>
      <c r="AA538" s="82"/>
      <c r="AB538" s="2"/>
      <c r="AC538" s="2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</row>
    <row r="539" spans="1:199" s="4" customFormat="1">
      <c r="A539" s="6"/>
      <c r="B539" s="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2"/>
      <c r="U539" s="2"/>
      <c r="V539" s="85"/>
      <c r="W539" s="139"/>
      <c r="X539" s="126"/>
      <c r="Y539" s="85"/>
      <c r="Z539" s="82"/>
      <c r="AA539" s="82"/>
      <c r="AB539" s="2"/>
      <c r="AC539" s="2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</row>
    <row r="540" spans="1:199" s="4" customFormat="1">
      <c r="A540" s="6"/>
      <c r="B540" s="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2"/>
      <c r="U540" s="2"/>
      <c r="V540" s="85"/>
      <c r="W540" s="139"/>
      <c r="X540" s="126"/>
      <c r="Y540" s="85"/>
      <c r="Z540" s="82"/>
      <c r="AA540" s="82"/>
      <c r="AB540" s="2"/>
      <c r="AC540" s="2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</row>
    <row r="541" spans="1:199" s="4" customFormat="1">
      <c r="A541" s="6"/>
      <c r="B541" s="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2"/>
      <c r="U541" s="2"/>
      <c r="V541" s="85"/>
      <c r="W541" s="139"/>
      <c r="X541" s="126"/>
      <c r="Y541" s="85"/>
      <c r="Z541" s="82"/>
      <c r="AA541" s="82"/>
      <c r="AB541" s="2"/>
      <c r="AC541" s="2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</row>
    <row r="542" spans="1:199" s="4" customFormat="1">
      <c r="A542" s="6"/>
      <c r="B542" s="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2"/>
      <c r="U542" s="2"/>
      <c r="V542" s="85"/>
      <c r="W542" s="139"/>
      <c r="X542" s="126"/>
      <c r="Y542" s="85"/>
      <c r="Z542" s="82"/>
      <c r="AA542" s="82"/>
      <c r="AB542" s="2"/>
      <c r="AC542" s="2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</row>
    <row r="543" spans="1:199" s="4" customFormat="1">
      <c r="A543" s="6"/>
      <c r="B543" s="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2"/>
      <c r="U543" s="2"/>
      <c r="V543" s="85"/>
      <c r="W543" s="139"/>
      <c r="X543" s="126"/>
      <c r="Y543" s="85"/>
      <c r="Z543" s="82"/>
      <c r="AA543" s="82"/>
      <c r="AB543" s="2"/>
      <c r="AC543" s="2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</row>
    <row r="544" spans="1:199" s="4" customFormat="1">
      <c r="A544" s="6"/>
      <c r="B544" s="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2"/>
      <c r="U544" s="2"/>
      <c r="V544" s="85"/>
      <c r="W544" s="139"/>
      <c r="X544" s="126"/>
      <c r="Y544" s="85"/>
      <c r="Z544" s="82"/>
      <c r="AA544" s="82"/>
      <c r="AB544" s="2"/>
      <c r="AC544" s="2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</row>
    <row r="545" spans="1:199" s="4" customFormat="1">
      <c r="A545" s="6"/>
      <c r="B545" s="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2"/>
      <c r="U545" s="2"/>
      <c r="V545" s="85"/>
      <c r="W545" s="139"/>
      <c r="X545" s="126"/>
      <c r="Y545" s="85"/>
      <c r="Z545" s="82"/>
      <c r="AA545" s="82"/>
      <c r="AB545" s="2"/>
      <c r="AC545" s="2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</row>
    <row r="546" spans="1:199" s="4" customFormat="1">
      <c r="A546" s="6"/>
      <c r="B546" s="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2"/>
      <c r="U546" s="2"/>
      <c r="V546" s="85"/>
      <c r="W546" s="139"/>
      <c r="X546" s="126"/>
      <c r="Y546" s="85"/>
      <c r="Z546" s="82"/>
      <c r="AA546" s="82"/>
      <c r="AB546" s="2"/>
      <c r="AC546" s="2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</row>
    <row r="547" spans="1:199" s="4" customFormat="1">
      <c r="A547" s="6"/>
      <c r="B547" s="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2"/>
      <c r="U547" s="2"/>
      <c r="V547" s="85"/>
      <c r="W547" s="139"/>
      <c r="X547" s="126"/>
      <c r="Y547" s="85"/>
      <c r="Z547" s="82"/>
      <c r="AA547" s="82"/>
      <c r="AB547" s="2"/>
      <c r="AC547" s="2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</row>
    <row r="548" spans="1:199" s="4" customFormat="1">
      <c r="A548" s="6"/>
      <c r="B548" s="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2"/>
      <c r="U548" s="2"/>
      <c r="V548" s="85"/>
      <c r="W548" s="139"/>
      <c r="X548" s="126"/>
      <c r="Y548" s="85"/>
      <c r="Z548" s="82"/>
      <c r="AA548" s="82"/>
      <c r="AB548" s="2"/>
      <c r="AC548" s="2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</row>
    <row r="549" spans="1:199" s="4" customFormat="1">
      <c r="A549" s="6"/>
      <c r="B549" s="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2"/>
      <c r="U549" s="2"/>
      <c r="V549" s="85"/>
      <c r="W549" s="139"/>
      <c r="X549" s="126"/>
      <c r="Y549" s="85"/>
      <c r="Z549" s="82"/>
      <c r="AA549" s="82"/>
      <c r="AB549" s="2"/>
      <c r="AC549" s="2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</row>
    <row r="550" spans="1:199" s="4" customFormat="1">
      <c r="A550" s="6"/>
      <c r="B550" s="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2"/>
      <c r="U550" s="2"/>
      <c r="V550" s="85"/>
      <c r="W550" s="139"/>
      <c r="X550" s="126"/>
      <c r="Y550" s="85"/>
      <c r="Z550" s="82"/>
      <c r="AA550" s="82"/>
      <c r="AB550" s="2"/>
      <c r="AC550" s="2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</row>
    <row r="551" spans="1:199" s="4" customFormat="1">
      <c r="A551" s="6"/>
      <c r="B551" s="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2"/>
      <c r="U551" s="2"/>
      <c r="V551" s="85"/>
      <c r="W551" s="139"/>
      <c r="X551" s="126"/>
      <c r="Y551" s="85"/>
      <c r="Z551" s="82"/>
      <c r="AA551" s="82"/>
      <c r="AB551" s="2"/>
      <c r="AC551" s="2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</row>
    <row r="552" spans="1:199" s="4" customFormat="1">
      <c r="A552" s="6"/>
      <c r="B552" s="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2"/>
      <c r="U552" s="2"/>
      <c r="V552" s="85"/>
      <c r="W552" s="139"/>
      <c r="X552" s="126"/>
      <c r="Y552" s="85"/>
      <c r="Z552" s="82"/>
      <c r="AA552" s="82"/>
      <c r="AB552" s="2"/>
      <c r="AC552" s="2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</row>
    <row r="553" spans="1:199" s="4" customFormat="1">
      <c r="A553" s="6"/>
      <c r="B553" s="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2"/>
      <c r="U553" s="2"/>
      <c r="V553" s="85"/>
      <c r="W553" s="139"/>
      <c r="X553" s="126"/>
      <c r="Y553" s="85"/>
      <c r="Z553" s="82"/>
      <c r="AA553" s="82"/>
      <c r="AB553" s="2"/>
      <c r="AC553" s="2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</row>
    <row r="554" spans="1:199" s="4" customFormat="1">
      <c r="A554" s="6"/>
      <c r="B554" s="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2"/>
      <c r="U554" s="2"/>
      <c r="V554" s="85"/>
      <c r="W554" s="139"/>
      <c r="X554" s="126"/>
      <c r="Y554" s="85"/>
      <c r="Z554" s="82"/>
      <c r="AA554" s="82"/>
      <c r="AB554" s="2"/>
      <c r="AC554" s="2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</row>
    <row r="555" spans="1:199" s="4" customFormat="1">
      <c r="A555" s="6"/>
      <c r="B555" s="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2"/>
      <c r="U555" s="2"/>
      <c r="V555" s="85"/>
      <c r="W555" s="139"/>
      <c r="X555" s="126"/>
      <c r="Y555" s="85"/>
      <c r="Z555" s="82"/>
      <c r="AA555" s="82"/>
      <c r="AB555" s="2"/>
      <c r="AC555" s="2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</row>
    <row r="556" spans="1:199" s="4" customFormat="1">
      <c r="A556" s="6"/>
      <c r="B556" s="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2"/>
      <c r="U556" s="2"/>
      <c r="V556" s="85"/>
      <c r="W556" s="139"/>
      <c r="X556" s="126"/>
      <c r="Y556" s="85"/>
      <c r="Z556" s="82"/>
      <c r="AA556" s="82"/>
      <c r="AB556" s="2"/>
      <c r="AC556" s="2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</row>
    <row r="557" spans="1:199" s="4" customFormat="1">
      <c r="A557" s="6"/>
      <c r="B557" s="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2"/>
      <c r="U557" s="2"/>
      <c r="V557" s="85"/>
      <c r="W557" s="139"/>
      <c r="X557" s="126"/>
      <c r="Y557" s="85"/>
      <c r="Z557" s="82"/>
      <c r="AA557" s="82"/>
      <c r="AB557" s="2"/>
      <c r="AC557" s="2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</row>
    <row r="558" spans="1:199" s="4" customFormat="1">
      <c r="A558" s="6"/>
      <c r="B558" s="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2"/>
      <c r="U558" s="2"/>
      <c r="V558" s="85"/>
      <c r="W558" s="139"/>
      <c r="X558" s="126"/>
      <c r="Y558" s="85"/>
      <c r="Z558" s="82"/>
      <c r="AA558" s="82"/>
      <c r="AB558" s="2"/>
      <c r="AC558" s="2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</row>
    <row r="559" spans="1:199" s="4" customFormat="1">
      <c r="A559" s="6"/>
      <c r="B559" s="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2"/>
      <c r="U559" s="2"/>
      <c r="V559" s="85"/>
      <c r="W559" s="139"/>
      <c r="X559" s="126"/>
      <c r="Y559" s="85"/>
      <c r="Z559" s="82"/>
      <c r="AA559" s="82"/>
      <c r="AB559" s="2"/>
      <c r="AC559" s="2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</row>
    <row r="560" spans="1:199" s="4" customFormat="1">
      <c r="A560" s="6"/>
      <c r="B560" s="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2"/>
      <c r="U560" s="2"/>
      <c r="V560" s="85"/>
      <c r="W560" s="139"/>
      <c r="X560" s="126"/>
      <c r="Y560" s="85"/>
      <c r="Z560" s="82"/>
      <c r="AA560" s="82"/>
      <c r="AB560" s="2"/>
      <c r="AC560" s="2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</row>
    <row r="561" spans="1:199" s="4" customFormat="1">
      <c r="A561" s="6"/>
      <c r="B561" s="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2"/>
      <c r="U561" s="2"/>
      <c r="V561" s="85"/>
      <c r="W561" s="139"/>
      <c r="X561" s="126"/>
      <c r="Y561" s="85"/>
      <c r="Z561" s="82"/>
      <c r="AA561" s="82"/>
      <c r="AB561" s="2"/>
      <c r="AC561" s="2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</row>
    <row r="562" spans="1:199" s="4" customFormat="1">
      <c r="A562" s="6"/>
      <c r="B562" s="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2"/>
      <c r="U562" s="2"/>
      <c r="V562" s="85"/>
      <c r="W562" s="139"/>
      <c r="X562" s="126"/>
      <c r="Y562" s="85"/>
      <c r="Z562" s="82"/>
      <c r="AA562" s="82"/>
      <c r="AB562" s="2"/>
      <c r="AC562" s="2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</row>
    <row r="563" spans="1:199" s="4" customFormat="1">
      <c r="A563" s="6"/>
      <c r="B563" s="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2"/>
      <c r="U563" s="2"/>
      <c r="V563" s="85"/>
      <c r="W563" s="139"/>
      <c r="X563" s="126"/>
      <c r="Y563" s="85"/>
      <c r="Z563" s="82"/>
      <c r="AA563" s="82"/>
      <c r="AB563" s="2"/>
      <c r="AC563" s="2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</row>
    <row r="564" spans="1:199" s="4" customFormat="1">
      <c r="A564" s="6"/>
      <c r="B564" s="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2"/>
      <c r="U564" s="2"/>
      <c r="V564" s="85"/>
      <c r="W564" s="139"/>
      <c r="X564" s="126"/>
      <c r="Y564" s="85"/>
      <c r="Z564" s="82"/>
      <c r="AA564" s="82"/>
      <c r="AB564" s="2"/>
      <c r="AC564" s="2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</row>
    <row r="565" spans="1:199" s="4" customFormat="1">
      <c r="A565" s="6"/>
      <c r="B565" s="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2"/>
      <c r="U565" s="2"/>
      <c r="V565" s="85"/>
      <c r="W565" s="139"/>
      <c r="X565" s="126"/>
      <c r="Y565" s="85"/>
      <c r="Z565" s="82"/>
      <c r="AA565" s="82"/>
      <c r="AB565" s="2"/>
      <c r="AC565" s="2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</row>
    <row r="566" spans="1:199" s="4" customFormat="1">
      <c r="A566" s="6"/>
      <c r="B566" s="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2"/>
      <c r="U566" s="2"/>
      <c r="V566" s="85"/>
      <c r="W566" s="139"/>
      <c r="X566" s="126"/>
      <c r="Y566" s="85"/>
      <c r="Z566" s="82"/>
      <c r="AA566" s="82"/>
      <c r="AB566" s="2"/>
      <c r="AC566" s="2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</row>
    <row r="567" spans="1:199" s="4" customFormat="1">
      <c r="A567" s="6"/>
      <c r="B567" s="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2"/>
      <c r="U567" s="2"/>
      <c r="V567" s="85"/>
      <c r="W567" s="139"/>
      <c r="X567" s="126"/>
      <c r="Y567" s="85"/>
      <c r="Z567" s="82"/>
      <c r="AA567" s="82"/>
      <c r="AB567" s="2"/>
      <c r="AC567" s="2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</row>
    <row r="568" spans="1:199" s="4" customFormat="1">
      <c r="A568" s="6"/>
      <c r="B568" s="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2"/>
      <c r="U568" s="2"/>
      <c r="V568" s="85"/>
      <c r="W568" s="139"/>
      <c r="X568" s="126"/>
      <c r="Y568" s="85"/>
      <c r="Z568" s="82"/>
      <c r="AA568" s="82"/>
      <c r="AB568" s="2"/>
      <c r="AC568" s="2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</row>
    <row r="569" spans="1:199" s="4" customFormat="1">
      <c r="A569" s="6"/>
      <c r="B569" s="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2"/>
      <c r="U569" s="2"/>
      <c r="V569" s="85"/>
      <c r="W569" s="139"/>
      <c r="X569" s="126"/>
      <c r="Y569" s="85"/>
      <c r="Z569" s="82"/>
      <c r="AA569" s="82"/>
      <c r="AB569" s="2"/>
      <c r="AC569" s="2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</row>
    <row r="570" spans="1:199" s="4" customFormat="1">
      <c r="A570" s="6"/>
      <c r="B570" s="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2"/>
      <c r="U570" s="2"/>
      <c r="V570" s="85"/>
      <c r="W570" s="139"/>
      <c r="X570" s="126"/>
      <c r="Y570" s="85"/>
      <c r="Z570" s="82"/>
      <c r="AA570" s="82"/>
      <c r="AB570" s="2"/>
      <c r="AC570" s="2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</row>
    <row r="571" spans="1:199" s="4" customFormat="1">
      <c r="A571" s="6"/>
      <c r="B571" s="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2"/>
      <c r="U571" s="2"/>
      <c r="V571" s="85"/>
      <c r="W571" s="139"/>
      <c r="X571" s="126"/>
      <c r="Y571" s="85"/>
      <c r="Z571" s="82"/>
      <c r="AA571" s="82"/>
      <c r="AB571" s="2"/>
      <c r="AC571" s="2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</row>
    <row r="572" spans="1:199" s="4" customFormat="1">
      <c r="A572" s="6"/>
      <c r="B572" s="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2"/>
      <c r="U572" s="2"/>
      <c r="V572" s="85"/>
      <c r="W572" s="139"/>
      <c r="X572" s="126"/>
      <c r="Y572" s="85"/>
      <c r="Z572" s="82"/>
      <c r="AA572" s="82"/>
      <c r="AB572" s="2"/>
      <c r="AC572" s="2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</row>
    <row r="573" spans="1:199" s="4" customFormat="1">
      <c r="A573" s="6"/>
      <c r="B573" s="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2"/>
      <c r="U573" s="2"/>
      <c r="V573" s="85"/>
      <c r="W573" s="139"/>
      <c r="X573" s="126"/>
      <c r="Y573" s="85"/>
      <c r="Z573" s="82"/>
      <c r="AA573" s="82"/>
      <c r="AB573" s="2"/>
      <c r="AC573" s="2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</row>
    <row r="574" spans="1:199" s="4" customFormat="1">
      <c r="A574" s="6"/>
      <c r="B574" s="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2"/>
      <c r="U574" s="2"/>
      <c r="V574" s="85"/>
      <c r="W574" s="139"/>
      <c r="X574" s="126"/>
      <c r="Y574" s="85"/>
      <c r="Z574" s="82"/>
      <c r="AA574" s="82"/>
      <c r="AB574" s="2"/>
      <c r="AC574" s="2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</row>
    <row r="575" spans="1:199" s="4" customFormat="1">
      <c r="A575" s="6"/>
      <c r="B575" s="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2"/>
      <c r="U575" s="2"/>
      <c r="V575" s="85"/>
      <c r="W575" s="139"/>
      <c r="X575" s="126"/>
      <c r="Y575" s="85"/>
      <c r="Z575" s="82"/>
      <c r="AA575" s="82"/>
      <c r="AB575" s="2"/>
      <c r="AC575" s="2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</row>
    <row r="576" spans="1:199" s="4" customFormat="1">
      <c r="A576" s="6"/>
      <c r="B576" s="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2"/>
      <c r="U576" s="2"/>
      <c r="V576" s="85"/>
      <c r="W576" s="139"/>
      <c r="X576" s="126"/>
      <c r="Y576" s="85"/>
      <c r="Z576" s="82"/>
      <c r="AA576" s="82"/>
      <c r="AB576" s="2"/>
      <c r="AC576" s="2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</row>
    <row r="577" spans="1:199" s="4" customFormat="1">
      <c r="A577" s="6"/>
      <c r="B577" s="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2"/>
      <c r="U577" s="2"/>
      <c r="V577" s="85"/>
      <c r="W577" s="139"/>
      <c r="X577" s="126"/>
      <c r="Y577" s="85"/>
      <c r="Z577" s="82"/>
      <c r="AA577" s="82"/>
      <c r="AB577" s="2"/>
      <c r="AC577" s="2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</row>
    <row r="578" spans="1:199" s="4" customFormat="1">
      <c r="A578" s="6"/>
      <c r="B578" s="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2"/>
      <c r="U578" s="2"/>
      <c r="V578" s="85"/>
      <c r="W578" s="139"/>
      <c r="X578" s="126"/>
      <c r="Y578" s="85"/>
      <c r="Z578" s="82"/>
      <c r="AA578" s="82"/>
      <c r="AB578" s="2"/>
      <c r="AC578" s="2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</row>
    <row r="579" spans="1:199" s="4" customFormat="1">
      <c r="A579" s="6"/>
      <c r="B579" s="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2"/>
      <c r="U579" s="2"/>
      <c r="V579" s="85"/>
      <c r="W579" s="139"/>
      <c r="X579" s="126"/>
      <c r="Y579" s="85"/>
      <c r="Z579" s="82"/>
      <c r="AA579" s="82"/>
      <c r="AB579" s="2"/>
      <c r="AC579" s="2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</row>
    <row r="580" spans="1:199" s="4" customFormat="1">
      <c r="A580" s="6"/>
      <c r="B580" s="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2"/>
      <c r="U580" s="2"/>
      <c r="V580" s="85"/>
      <c r="W580" s="139"/>
      <c r="X580" s="126"/>
      <c r="Y580" s="85"/>
      <c r="Z580" s="82"/>
      <c r="AA580" s="82"/>
      <c r="AB580" s="2"/>
      <c r="AC580" s="2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</row>
    <row r="581" spans="1:199" s="4" customFormat="1">
      <c r="A581" s="6"/>
      <c r="B581" s="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2"/>
      <c r="U581" s="2"/>
      <c r="V581" s="85"/>
      <c r="W581" s="139"/>
      <c r="X581" s="126"/>
      <c r="Y581" s="85"/>
      <c r="Z581" s="82"/>
      <c r="AA581" s="82"/>
      <c r="AB581" s="2"/>
      <c r="AC581" s="2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</row>
    <row r="582" spans="1:199" s="4" customFormat="1">
      <c r="A582" s="6"/>
      <c r="B582" s="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2"/>
      <c r="U582" s="2"/>
      <c r="V582" s="85"/>
      <c r="W582" s="139"/>
      <c r="X582" s="126"/>
      <c r="Y582" s="85"/>
      <c r="Z582" s="82"/>
      <c r="AA582" s="82"/>
      <c r="AB582" s="2"/>
      <c r="AC582" s="2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</row>
    <row r="583" spans="1:199" s="4" customFormat="1">
      <c r="A583" s="6"/>
      <c r="B583" s="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2"/>
      <c r="U583" s="2"/>
      <c r="V583" s="85"/>
      <c r="W583" s="139"/>
      <c r="X583" s="126"/>
      <c r="Y583" s="85"/>
      <c r="Z583" s="82"/>
      <c r="AA583" s="82"/>
      <c r="AB583" s="2"/>
      <c r="AC583" s="2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</row>
    <row r="584" spans="1:199" s="4" customFormat="1">
      <c r="A584" s="6"/>
      <c r="B584" s="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2"/>
      <c r="U584" s="2"/>
      <c r="V584" s="85"/>
      <c r="W584" s="139"/>
      <c r="X584" s="126"/>
      <c r="Y584" s="85"/>
      <c r="Z584" s="82"/>
      <c r="AA584" s="82"/>
      <c r="AB584" s="2"/>
      <c r="AC584" s="2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</row>
    <row r="585" spans="1:199" s="4" customFormat="1">
      <c r="A585" s="6"/>
      <c r="B585" s="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2"/>
      <c r="U585" s="2"/>
      <c r="V585" s="85"/>
      <c r="W585" s="139"/>
      <c r="X585" s="126"/>
      <c r="Y585" s="85"/>
      <c r="Z585" s="82"/>
      <c r="AA585" s="82"/>
      <c r="AB585" s="2"/>
      <c r="AC585" s="2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</row>
    <row r="586" spans="1:199" s="4" customFormat="1">
      <c r="A586" s="6"/>
      <c r="B586" s="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2"/>
      <c r="U586" s="2"/>
      <c r="V586" s="85"/>
      <c r="W586" s="139"/>
      <c r="X586" s="126"/>
      <c r="Y586" s="85"/>
      <c r="Z586" s="82"/>
      <c r="AA586" s="82"/>
      <c r="AB586" s="2"/>
      <c r="AC586" s="2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</row>
    <row r="587" spans="1:199" s="4" customFormat="1">
      <c r="A587" s="6"/>
      <c r="B587" s="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2"/>
      <c r="U587" s="2"/>
      <c r="V587" s="85"/>
      <c r="W587" s="139"/>
      <c r="X587" s="126"/>
      <c r="Y587" s="85"/>
      <c r="Z587" s="82"/>
      <c r="AA587" s="82"/>
      <c r="AB587" s="2"/>
      <c r="AC587" s="2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</row>
    <row r="588" spans="1:199" s="4" customFormat="1">
      <c r="A588" s="6"/>
      <c r="B588" s="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2"/>
      <c r="U588" s="2"/>
      <c r="V588" s="85"/>
      <c r="W588" s="139"/>
      <c r="X588" s="126"/>
      <c r="Y588" s="85"/>
      <c r="Z588" s="82"/>
      <c r="AA588" s="82"/>
      <c r="AB588" s="2"/>
      <c r="AC588" s="2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</row>
    <row r="589" spans="1:199" s="4" customFormat="1">
      <c r="A589" s="6"/>
      <c r="B589" s="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2"/>
      <c r="U589" s="2"/>
      <c r="V589" s="85"/>
      <c r="W589" s="139"/>
      <c r="X589" s="126"/>
      <c r="Y589" s="85"/>
      <c r="Z589" s="82"/>
      <c r="AA589" s="82"/>
      <c r="AB589" s="2"/>
      <c r="AC589" s="2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</row>
    <row r="590" spans="1:199" s="4" customFormat="1">
      <c r="A590" s="6"/>
      <c r="B590" s="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2"/>
      <c r="U590" s="2"/>
      <c r="V590" s="85"/>
      <c r="W590" s="139"/>
      <c r="X590" s="126"/>
      <c r="Y590" s="85"/>
      <c r="Z590" s="82"/>
      <c r="AA590" s="82"/>
      <c r="AB590" s="2"/>
      <c r="AC590" s="2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</row>
    <row r="591" spans="1:199" s="4" customFormat="1">
      <c r="A591" s="6"/>
      <c r="B591" s="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2"/>
      <c r="U591" s="2"/>
      <c r="V591" s="85"/>
      <c r="W591" s="139"/>
      <c r="X591" s="126"/>
      <c r="Y591" s="85"/>
      <c r="Z591" s="82"/>
      <c r="AA591" s="82"/>
      <c r="AB591" s="2"/>
      <c r="AC591" s="2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</row>
    <row r="592" spans="1:199" s="4" customFormat="1">
      <c r="A592" s="6"/>
      <c r="B592" s="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2"/>
      <c r="U592" s="2"/>
      <c r="V592" s="85"/>
      <c r="W592" s="139"/>
      <c r="X592" s="126"/>
      <c r="Y592" s="85"/>
      <c r="Z592" s="82"/>
      <c r="AA592" s="82"/>
      <c r="AB592" s="2"/>
      <c r="AC592" s="2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</row>
    <row r="593" spans="1:199" s="4" customFormat="1">
      <c r="A593" s="6"/>
      <c r="B593" s="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2"/>
      <c r="U593" s="2"/>
      <c r="V593" s="85"/>
      <c r="W593" s="139"/>
      <c r="X593" s="126"/>
      <c r="Y593" s="85"/>
      <c r="Z593" s="82"/>
      <c r="AA593" s="82"/>
      <c r="AB593" s="2"/>
      <c r="AC593" s="2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</row>
    <row r="594" spans="1:199" s="4" customFormat="1">
      <c r="A594" s="6"/>
      <c r="B594" s="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2"/>
      <c r="U594" s="2"/>
      <c r="V594" s="85"/>
      <c r="W594" s="139"/>
      <c r="X594" s="126"/>
      <c r="Y594" s="85"/>
      <c r="Z594" s="82"/>
      <c r="AA594" s="82"/>
      <c r="AB594" s="2"/>
      <c r="AC594" s="2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</row>
    <row r="595" spans="1:199" s="4" customFormat="1">
      <c r="A595" s="6"/>
      <c r="B595" s="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2"/>
      <c r="U595" s="2"/>
      <c r="V595" s="85"/>
      <c r="W595" s="139"/>
      <c r="X595" s="126"/>
      <c r="Y595" s="85"/>
      <c r="Z595" s="82"/>
      <c r="AA595" s="82"/>
      <c r="AB595" s="2"/>
      <c r="AC595" s="2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</row>
    <row r="596" spans="1:199" s="4" customFormat="1">
      <c r="A596" s="6"/>
      <c r="B596" s="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2"/>
      <c r="U596" s="2"/>
      <c r="V596" s="85"/>
      <c r="W596" s="139"/>
      <c r="X596" s="126"/>
      <c r="Y596" s="85"/>
      <c r="Z596" s="82"/>
      <c r="AA596" s="82"/>
      <c r="AB596" s="2"/>
      <c r="AC596" s="2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</row>
    <row r="597" spans="1:199" s="4" customFormat="1">
      <c r="A597" s="6"/>
      <c r="B597" s="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2"/>
      <c r="U597" s="2"/>
      <c r="V597" s="85"/>
      <c r="W597" s="139"/>
      <c r="X597" s="126"/>
      <c r="Y597" s="85"/>
      <c r="Z597" s="82"/>
      <c r="AA597" s="82"/>
      <c r="AB597" s="2"/>
      <c r="AC597" s="2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</row>
    <row r="598" spans="1:199" s="4" customFormat="1">
      <c r="A598" s="6"/>
      <c r="B598" s="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2"/>
      <c r="U598" s="2"/>
      <c r="V598" s="85"/>
      <c r="W598" s="139"/>
      <c r="X598" s="126"/>
      <c r="Y598" s="85"/>
      <c r="Z598" s="82"/>
      <c r="AA598" s="82"/>
      <c r="AB598" s="2"/>
      <c r="AC598" s="2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</row>
    <row r="599" spans="1:199" s="4" customFormat="1">
      <c r="A599" s="6"/>
      <c r="B599" s="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2"/>
      <c r="U599" s="2"/>
      <c r="V599" s="85"/>
      <c r="W599" s="139"/>
      <c r="X599" s="126"/>
      <c r="Y599" s="85"/>
      <c r="Z599" s="82"/>
      <c r="AA599" s="82"/>
      <c r="AB599" s="2"/>
      <c r="AC599" s="2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</row>
    <row r="600" spans="1:199" s="4" customFormat="1">
      <c r="A600" s="6"/>
      <c r="B600" s="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2"/>
      <c r="U600" s="2"/>
      <c r="V600" s="85"/>
      <c r="W600" s="139"/>
      <c r="X600" s="126"/>
      <c r="Y600" s="85"/>
      <c r="Z600" s="82"/>
      <c r="AA600" s="82"/>
      <c r="AB600" s="2"/>
      <c r="AC600" s="2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</row>
    <row r="601" spans="1:199" s="4" customFormat="1">
      <c r="A601" s="6"/>
      <c r="B601" s="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2"/>
      <c r="U601" s="2"/>
      <c r="V601" s="85"/>
      <c r="W601" s="139"/>
      <c r="X601" s="126"/>
      <c r="Y601" s="85"/>
      <c r="Z601" s="82"/>
      <c r="AA601" s="82"/>
      <c r="AB601" s="2"/>
      <c r="AC601" s="2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</row>
    <row r="602" spans="1:199" s="4" customFormat="1">
      <c r="A602" s="6"/>
      <c r="B602" s="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2"/>
      <c r="U602" s="2"/>
      <c r="V602" s="85"/>
      <c r="W602" s="139"/>
      <c r="X602" s="126"/>
      <c r="Y602" s="85"/>
      <c r="Z602" s="82"/>
      <c r="AA602" s="82"/>
      <c r="AB602" s="2"/>
      <c r="AC602" s="2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</row>
    <row r="603" spans="1:199" s="4" customFormat="1">
      <c r="A603" s="6"/>
      <c r="B603" s="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2"/>
      <c r="U603" s="2"/>
      <c r="V603" s="85"/>
      <c r="W603" s="139"/>
      <c r="X603" s="126"/>
      <c r="Y603" s="85"/>
      <c r="Z603" s="82"/>
      <c r="AA603" s="82"/>
      <c r="AB603" s="2"/>
      <c r="AC603" s="2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</row>
    <row r="604" spans="1:199" s="4" customFormat="1">
      <c r="A604" s="6"/>
      <c r="B604" s="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2"/>
      <c r="U604" s="2"/>
      <c r="V604" s="85"/>
      <c r="W604" s="139"/>
      <c r="X604" s="126"/>
      <c r="Y604" s="85"/>
      <c r="Z604" s="82"/>
      <c r="AA604" s="82"/>
      <c r="AB604" s="2"/>
      <c r="AC604" s="2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</row>
    <row r="605" spans="1:199" s="4" customFormat="1">
      <c r="A605" s="6"/>
      <c r="B605" s="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2"/>
      <c r="U605" s="2"/>
      <c r="V605" s="85"/>
      <c r="W605" s="139"/>
      <c r="X605" s="126"/>
      <c r="Y605" s="85"/>
      <c r="Z605" s="82"/>
      <c r="AA605" s="82"/>
      <c r="AB605" s="2"/>
      <c r="AC605" s="2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</row>
    <row r="606" spans="1:199" s="4" customFormat="1">
      <c r="A606" s="6"/>
      <c r="B606" s="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2"/>
      <c r="U606" s="2"/>
      <c r="V606" s="85"/>
      <c r="W606" s="139"/>
      <c r="X606" s="126"/>
      <c r="Y606" s="85"/>
      <c r="Z606" s="82"/>
      <c r="AA606" s="82"/>
      <c r="AB606" s="2"/>
      <c r="AC606" s="2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</row>
    <row r="607" spans="1:199" s="4" customFormat="1">
      <c r="A607" s="6"/>
      <c r="B607" s="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2"/>
      <c r="U607" s="2"/>
      <c r="V607" s="85"/>
      <c r="W607" s="139"/>
      <c r="X607" s="126"/>
      <c r="Y607" s="85"/>
      <c r="Z607" s="82"/>
      <c r="AA607" s="82"/>
      <c r="AB607" s="2"/>
      <c r="AC607" s="2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</row>
    <row r="608" spans="1:199" s="4" customFormat="1">
      <c r="A608" s="6"/>
      <c r="B608" s="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2"/>
      <c r="U608" s="2"/>
      <c r="V608" s="85"/>
      <c r="W608" s="139"/>
      <c r="X608" s="126"/>
      <c r="Y608" s="85"/>
      <c r="Z608" s="82"/>
      <c r="AA608" s="82"/>
      <c r="AB608" s="2"/>
      <c r="AC608" s="2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</row>
    <row r="609" spans="1:199" s="4" customFormat="1">
      <c r="A609" s="6"/>
      <c r="B609" s="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2"/>
      <c r="U609" s="2"/>
      <c r="V609" s="85"/>
      <c r="W609" s="139"/>
      <c r="X609" s="126"/>
      <c r="Y609" s="85"/>
      <c r="Z609" s="82"/>
      <c r="AA609" s="82"/>
      <c r="AB609" s="2"/>
      <c r="AC609" s="2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</row>
    <row r="610" spans="1:199" s="4" customFormat="1">
      <c r="A610" s="6"/>
      <c r="B610" s="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2"/>
      <c r="U610" s="2"/>
      <c r="V610" s="85"/>
      <c r="W610" s="139"/>
      <c r="X610" s="126"/>
      <c r="Y610" s="85"/>
      <c r="Z610" s="82"/>
      <c r="AA610" s="82"/>
      <c r="AB610" s="2"/>
      <c r="AC610" s="2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</row>
    <row r="611" spans="1:199" s="4" customFormat="1">
      <c r="A611" s="6"/>
      <c r="B611" s="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2"/>
      <c r="U611" s="2"/>
      <c r="V611" s="85"/>
      <c r="W611" s="139"/>
      <c r="X611" s="126"/>
      <c r="Y611" s="85"/>
      <c r="Z611" s="82"/>
      <c r="AA611" s="82"/>
      <c r="AB611" s="2"/>
      <c r="AC611" s="2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</row>
    <row r="612" spans="1:199" s="4" customFormat="1">
      <c r="A612" s="6"/>
      <c r="B612" s="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2"/>
      <c r="U612" s="2"/>
      <c r="V612" s="85"/>
      <c r="W612" s="139"/>
      <c r="X612" s="126"/>
      <c r="Y612" s="85"/>
      <c r="Z612" s="82"/>
      <c r="AA612" s="82"/>
      <c r="AB612" s="2"/>
      <c r="AC612" s="2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</row>
    <row r="613" spans="1:199" s="4" customFormat="1">
      <c r="A613" s="6"/>
      <c r="B613" s="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2"/>
      <c r="U613" s="2"/>
      <c r="V613" s="85"/>
      <c r="W613" s="139"/>
      <c r="X613" s="126"/>
      <c r="Y613" s="85"/>
      <c r="Z613" s="82"/>
      <c r="AA613" s="82"/>
      <c r="AB613" s="2"/>
      <c r="AC613" s="2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</row>
    <row r="614" spans="1:199" s="4" customFormat="1">
      <c r="A614" s="6"/>
      <c r="B614" s="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2"/>
      <c r="U614" s="2"/>
      <c r="V614" s="85"/>
      <c r="W614" s="139"/>
      <c r="X614" s="126"/>
      <c r="Y614" s="85"/>
      <c r="Z614" s="82"/>
      <c r="AA614" s="82"/>
      <c r="AB614" s="2"/>
      <c r="AC614" s="2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</row>
    <row r="615" spans="1:199" s="4" customFormat="1">
      <c r="A615" s="6"/>
      <c r="B615" s="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2"/>
      <c r="U615" s="2"/>
      <c r="V615" s="85"/>
      <c r="W615" s="139"/>
      <c r="X615" s="126"/>
      <c r="Y615" s="85"/>
      <c r="Z615" s="82"/>
      <c r="AA615" s="82"/>
      <c r="AB615" s="2"/>
      <c r="AC615" s="2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</row>
    <row r="616" spans="1:199" s="4" customFormat="1">
      <c r="A616" s="6"/>
      <c r="B616" s="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2"/>
      <c r="U616" s="2"/>
      <c r="V616" s="85"/>
      <c r="W616" s="139"/>
      <c r="X616" s="126"/>
      <c r="Y616" s="85"/>
      <c r="Z616" s="82"/>
      <c r="AA616" s="82"/>
      <c r="AB616" s="2"/>
      <c r="AC616" s="2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</row>
    <row r="617" spans="1:199" s="4" customFormat="1">
      <c r="A617" s="6"/>
      <c r="B617" s="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2"/>
      <c r="U617" s="2"/>
      <c r="V617" s="85"/>
      <c r="W617" s="139"/>
      <c r="X617" s="126"/>
      <c r="Y617" s="85"/>
      <c r="Z617" s="82"/>
      <c r="AA617" s="82"/>
      <c r="AB617" s="2"/>
      <c r="AC617" s="2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</row>
    <row r="618" spans="1:199" s="4" customFormat="1">
      <c r="A618" s="6"/>
      <c r="B618" s="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2"/>
      <c r="U618" s="2"/>
      <c r="V618" s="85"/>
      <c r="W618" s="139"/>
      <c r="X618" s="126"/>
      <c r="Y618" s="85"/>
      <c r="Z618" s="82"/>
      <c r="AA618" s="82"/>
      <c r="AB618" s="2"/>
      <c r="AC618" s="2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</row>
    <row r="619" spans="1:199" s="4" customFormat="1">
      <c r="A619" s="6"/>
      <c r="B619" s="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2"/>
      <c r="U619" s="2"/>
      <c r="V619" s="85"/>
      <c r="W619" s="139"/>
      <c r="X619" s="126"/>
      <c r="Y619" s="85"/>
      <c r="Z619" s="82"/>
      <c r="AA619" s="82"/>
      <c r="AB619" s="2"/>
      <c r="AC619" s="2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</row>
    <row r="620" spans="1:199" s="4" customFormat="1">
      <c r="A620" s="6"/>
      <c r="B620" s="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2"/>
      <c r="U620" s="2"/>
      <c r="V620" s="85"/>
      <c r="W620" s="139"/>
      <c r="X620" s="126"/>
      <c r="Y620" s="85"/>
      <c r="Z620" s="82"/>
      <c r="AA620" s="82"/>
      <c r="AB620" s="2"/>
      <c r="AC620" s="2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</row>
    <row r="621" spans="1:199" s="4" customFormat="1">
      <c r="A621" s="6"/>
      <c r="B621" s="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2"/>
      <c r="U621" s="2"/>
      <c r="V621" s="85"/>
      <c r="W621" s="139"/>
      <c r="X621" s="126"/>
      <c r="Y621" s="85"/>
      <c r="Z621" s="82"/>
      <c r="AA621" s="82"/>
      <c r="AB621" s="2"/>
      <c r="AC621" s="2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</row>
    <row r="622" spans="1:199" s="4" customFormat="1">
      <c r="A622" s="6"/>
      <c r="B622" s="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2"/>
      <c r="U622" s="2"/>
      <c r="V622" s="85"/>
      <c r="W622" s="139"/>
      <c r="X622" s="126"/>
      <c r="Y622" s="85"/>
      <c r="Z622" s="82"/>
      <c r="AA622" s="82"/>
      <c r="AB622" s="2"/>
      <c r="AC622" s="2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</row>
    <row r="623" spans="1:199" s="4" customFormat="1">
      <c r="A623" s="6"/>
      <c r="B623" s="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2"/>
      <c r="U623" s="2"/>
      <c r="V623" s="85"/>
      <c r="W623" s="139"/>
      <c r="X623" s="126"/>
      <c r="Y623" s="85"/>
      <c r="Z623" s="82"/>
      <c r="AA623" s="82"/>
      <c r="AB623" s="2"/>
      <c r="AC623" s="2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</row>
    <row r="624" spans="1:199" s="4" customFormat="1">
      <c r="A624" s="6"/>
      <c r="B624" s="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2"/>
      <c r="U624" s="2"/>
      <c r="V624" s="85"/>
      <c r="W624" s="139"/>
      <c r="X624" s="126"/>
      <c r="Y624" s="85"/>
      <c r="Z624" s="82"/>
      <c r="AA624" s="82"/>
      <c r="AB624" s="2"/>
      <c r="AC624" s="2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</row>
    <row r="625" spans="1:199" s="4" customFormat="1">
      <c r="A625" s="6"/>
      <c r="B625" s="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2"/>
      <c r="U625" s="2"/>
      <c r="V625" s="85"/>
      <c r="W625" s="139"/>
      <c r="X625" s="126"/>
      <c r="Y625" s="85"/>
      <c r="Z625" s="82"/>
      <c r="AA625" s="82"/>
      <c r="AB625" s="2"/>
      <c r="AC625" s="2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</row>
    <row r="626" spans="1:199" s="4" customFormat="1">
      <c r="A626" s="6"/>
      <c r="B626" s="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2"/>
      <c r="U626" s="2"/>
      <c r="V626" s="85"/>
      <c r="W626" s="139"/>
      <c r="X626" s="126"/>
      <c r="Y626" s="85"/>
      <c r="Z626" s="82"/>
      <c r="AA626" s="82"/>
      <c r="AB626" s="2"/>
      <c r="AC626" s="2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</row>
    <row r="627" spans="1:199" s="4" customFormat="1">
      <c r="A627" s="6"/>
      <c r="B627" s="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2"/>
      <c r="U627" s="2"/>
      <c r="V627" s="85"/>
      <c r="W627" s="139"/>
      <c r="X627" s="126"/>
      <c r="Y627" s="85"/>
      <c r="Z627" s="82"/>
      <c r="AA627" s="82"/>
      <c r="AB627" s="2"/>
      <c r="AC627" s="2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</row>
    <row r="628" spans="1:199" s="4" customFormat="1">
      <c r="A628" s="6"/>
      <c r="B628" s="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2"/>
      <c r="U628" s="2"/>
      <c r="V628" s="85"/>
      <c r="W628" s="139"/>
      <c r="X628" s="126"/>
      <c r="Y628" s="85"/>
      <c r="Z628" s="82"/>
      <c r="AA628" s="82"/>
      <c r="AB628" s="2"/>
      <c r="AC628" s="2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</row>
    <row r="629" spans="1:199" s="4" customFormat="1">
      <c r="A629" s="6"/>
      <c r="B629" s="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2"/>
      <c r="U629" s="2"/>
      <c r="V629" s="85"/>
      <c r="W629" s="139"/>
      <c r="X629" s="126"/>
      <c r="Y629" s="85"/>
      <c r="Z629" s="82"/>
      <c r="AA629" s="82"/>
      <c r="AB629" s="2"/>
      <c r="AC629" s="2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</row>
    <row r="630" spans="1:199" s="4" customFormat="1">
      <c r="A630" s="6"/>
      <c r="B630" s="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2"/>
      <c r="U630" s="2"/>
      <c r="V630" s="85"/>
      <c r="W630" s="139"/>
      <c r="X630" s="126"/>
      <c r="Y630" s="85"/>
      <c r="Z630" s="82"/>
      <c r="AA630" s="82"/>
      <c r="AB630" s="2"/>
      <c r="AC630" s="2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</row>
    <row r="631" spans="1:199" s="4" customFormat="1">
      <c r="A631" s="6"/>
      <c r="B631" s="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2"/>
      <c r="U631" s="2"/>
      <c r="V631" s="85"/>
      <c r="W631" s="139"/>
      <c r="X631" s="126"/>
      <c r="Y631" s="85"/>
      <c r="Z631" s="82"/>
      <c r="AA631" s="82"/>
      <c r="AB631" s="2"/>
      <c r="AC631" s="2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</row>
    <row r="632" spans="1:199" s="4" customFormat="1">
      <c r="A632" s="6"/>
      <c r="B632" s="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2"/>
      <c r="U632" s="2"/>
      <c r="V632" s="85"/>
      <c r="W632" s="139"/>
      <c r="X632" s="126"/>
      <c r="Y632" s="85"/>
      <c r="Z632" s="82"/>
      <c r="AA632" s="82"/>
      <c r="AB632" s="2"/>
      <c r="AC632" s="2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</row>
    <row r="633" spans="1:199" s="4" customFormat="1">
      <c r="A633" s="6"/>
      <c r="B633" s="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2"/>
      <c r="U633" s="2"/>
      <c r="V633" s="85"/>
      <c r="W633" s="139"/>
      <c r="X633" s="126"/>
      <c r="Y633" s="85"/>
      <c r="Z633" s="82"/>
      <c r="AA633" s="82"/>
      <c r="AB633" s="2"/>
      <c r="AC633" s="2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</row>
    <row r="634" spans="1:199" s="4" customFormat="1">
      <c r="A634" s="6"/>
      <c r="B634" s="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2"/>
      <c r="U634" s="2"/>
      <c r="V634" s="85"/>
      <c r="W634" s="139"/>
      <c r="X634" s="126"/>
      <c r="Y634" s="85"/>
      <c r="Z634" s="82"/>
      <c r="AA634" s="82"/>
      <c r="AB634" s="2"/>
      <c r="AC634" s="2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</row>
    <row r="635" spans="1:199" s="4" customFormat="1">
      <c r="A635" s="6"/>
      <c r="B635" s="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2"/>
      <c r="U635" s="2"/>
      <c r="V635" s="85"/>
      <c r="W635" s="139"/>
      <c r="X635" s="126"/>
      <c r="Y635" s="85"/>
      <c r="Z635" s="82"/>
      <c r="AA635" s="82"/>
      <c r="AB635" s="2"/>
      <c r="AC635" s="2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</row>
    <row r="636" spans="1:199" s="4" customFormat="1">
      <c r="A636" s="6"/>
      <c r="B636" s="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2"/>
      <c r="U636" s="2"/>
      <c r="V636" s="85"/>
      <c r="W636" s="139"/>
      <c r="X636" s="126"/>
      <c r="Y636" s="85"/>
      <c r="Z636" s="82"/>
      <c r="AA636" s="82"/>
      <c r="AB636" s="2"/>
      <c r="AC636" s="2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</row>
    <row r="637" spans="1:199" s="4" customFormat="1">
      <c r="A637" s="6"/>
      <c r="B637" s="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2"/>
      <c r="U637" s="2"/>
      <c r="V637" s="85"/>
      <c r="W637" s="139"/>
      <c r="X637" s="126"/>
      <c r="Y637" s="85"/>
      <c r="Z637" s="82"/>
      <c r="AA637" s="82"/>
      <c r="AB637" s="2"/>
      <c r="AC637" s="2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</row>
    <row r="638" spans="1:199" s="4" customFormat="1">
      <c r="A638" s="6"/>
      <c r="B638" s="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2"/>
      <c r="U638" s="2"/>
      <c r="V638" s="85"/>
      <c r="W638" s="139"/>
      <c r="X638" s="126"/>
      <c r="Y638" s="85"/>
      <c r="Z638" s="82"/>
      <c r="AA638" s="82"/>
      <c r="AB638" s="2"/>
      <c r="AC638" s="2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</row>
    <row r="639" spans="1:199" s="4" customFormat="1">
      <c r="A639" s="6"/>
      <c r="B639" s="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2"/>
      <c r="U639" s="2"/>
      <c r="V639" s="85"/>
      <c r="W639" s="139"/>
      <c r="X639" s="126"/>
      <c r="Y639" s="85"/>
      <c r="Z639" s="82"/>
      <c r="AA639" s="82"/>
      <c r="AB639" s="2"/>
      <c r="AC639" s="2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</row>
    <row r="640" spans="1:199" s="4" customFormat="1">
      <c r="A640" s="6"/>
      <c r="B640" s="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2"/>
      <c r="U640" s="2"/>
      <c r="V640" s="85"/>
      <c r="W640" s="139"/>
      <c r="X640" s="126"/>
      <c r="Y640" s="85"/>
      <c r="Z640" s="82"/>
      <c r="AA640" s="82"/>
      <c r="AB640" s="2"/>
      <c r="AC640" s="2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</row>
    <row r="641" spans="1:199" s="4" customFormat="1">
      <c r="A641" s="6"/>
      <c r="B641" s="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2"/>
      <c r="U641" s="2"/>
      <c r="V641" s="85"/>
      <c r="W641" s="139"/>
      <c r="X641" s="126"/>
      <c r="Y641" s="85"/>
      <c r="Z641" s="82"/>
      <c r="AA641" s="82"/>
      <c r="AB641" s="2"/>
      <c r="AC641" s="2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</row>
    <row r="642" spans="1:199" s="4" customFormat="1">
      <c r="A642" s="6"/>
      <c r="B642" s="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2"/>
      <c r="U642" s="2"/>
      <c r="V642" s="85"/>
      <c r="W642" s="139"/>
      <c r="X642" s="126"/>
      <c r="Y642" s="85"/>
      <c r="Z642" s="82"/>
      <c r="AA642" s="82"/>
      <c r="AB642" s="2"/>
      <c r="AC642" s="2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</row>
    <row r="643" spans="1:199" s="4" customFormat="1">
      <c r="A643" s="6"/>
      <c r="B643" s="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2"/>
      <c r="U643" s="2"/>
      <c r="V643" s="85"/>
      <c r="W643" s="139"/>
      <c r="X643" s="126"/>
      <c r="Y643" s="85"/>
      <c r="Z643" s="82"/>
      <c r="AA643" s="82"/>
      <c r="AB643" s="2"/>
      <c r="AC643" s="2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</row>
    <row r="644" spans="1:199" s="4" customFormat="1">
      <c r="A644" s="6"/>
      <c r="B644" s="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2"/>
      <c r="U644" s="2"/>
      <c r="V644" s="85"/>
      <c r="W644" s="139"/>
      <c r="X644" s="126"/>
      <c r="Y644" s="85"/>
      <c r="Z644" s="82"/>
      <c r="AA644" s="82"/>
      <c r="AB644" s="2"/>
      <c r="AC644" s="2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</row>
    <row r="645" spans="1:199" s="4" customFormat="1">
      <c r="A645" s="6"/>
      <c r="B645" s="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2"/>
      <c r="U645" s="2"/>
      <c r="V645" s="85"/>
      <c r="W645" s="139"/>
      <c r="X645" s="126"/>
      <c r="Y645" s="85"/>
      <c r="Z645" s="82"/>
      <c r="AA645" s="82"/>
      <c r="AB645" s="2"/>
      <c r="AC645" s="2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</row>
    <row r="646" spans="1:199" s="4" customFormat="1">
      <c r="A646" s="6"/>
      <c r="B646" s="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2"/>
      <c r="U646" s="2"/>
      <c r="V646" s="85"/>
      <c r="W646" s="139"/>
      <c r="X646" s="126"/>
      <c r="Y646" s="85"/>
      <c r="Z646" s="82"/>
      <c r="AA646" s="82"/>
      <c r="AB646" s="2"/>
      <c r="AC646" s="2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</row>
    <row r="647" spans="1:199" s="4" customFormat="1">
      <c r="A647" s="6"/>
      <c r="B647" s="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2"/>
      <c r="U647" s="2"/>
      <c r="V647" s="85"/>
      <c r="W647" s="139"/>
      <c r="X647" s="126"/>
      <c r="Y647" s="85"/>
      <c r="Z647" s="82"/>
      <c r="AA647" s="82"/>
      <c r="AB647" s="2"/>
      <c r="AC647" s="2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</row>
    <row r="648" spans="1:199" s="4" customFormat="1">
      <c r="A648" s="6"/>
      <c r="B648" s="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2"/>
      <c r="U648" s="2"/>
      <c r="V648" s="85"/>
      <c r="W648" s="139"/>
      <c r="X648" s="126"/>
      <c r="Y648" s="85"/>
      <c r="Z648" s="82"/>
      <c r="AA648" s="82"/>
      <c r="AB648" s="2"/>
      <c r="AC648" s="2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</row>
    <row r="649" spans="1:199" s="4" customFormat="1">
      <c r="A649" s="6"/>
      <c r="B649" s="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2"/>
      <c r="U649" s="2"/>
      <c r="V649" s="85"/>
      <c r="W649" s="139"/>
      <c r="X649" s="126"/>
      <c r="Y649" s="85"/>
      <c r="Z649" s="82"/>
      <c r="AA649" s="82"/>
      <c r="AB649" s="2"/>
      <c r="AC649" s="2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</row>
    <row r="650" spans="1:199" s="4" customFormat="1">
      <c r="A650" s="6"/>
      <c r="B650" s="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2"/>
      <c r="U650" s="2"/>
      <c r="V650" s="85"/>
      <c r="W650" s="139"/>
      <c r="X650" s="126"/>
      <c r="Y650" s="85"/>
      <c r="Z650" s="82"/>
      <c r="AA650" s="82"/>
      <c r="AB650" s="2"/>
      <c r="AC650" s="2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</row>
    <row r="651" spans="1:199" s="4" customFormat="1">
      <c r="A651" s="6"/>
      <c r="B651" s="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2"/>
      <c r="U651" s="2"/>
      <c r="V651" s="85"/>
      <c r="W651" s="139"/>
      <c r="X651" s="126"/>
      <c r="Y651" s="85"/>
      <c r="Z651" s="82"/>
      <c r="AA651" s="82"/>
      <c r="AB651" s="2"/>
      <c r="AC651" s="2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</row>
    <row r="652" spans="1:199" s="4" customFormat="1">
      <c r="A652" s="6"/>
      <c r="B652" s="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2"/>
      <c r="U652" s="2"/>
      <c r="V652" s="85"/>
      <c r="W652" s="139"/>
      <c r="X652" s="126"/>
      <c r="Y652" s="85"/>
      <c r="Z652" s="82"/>
      <c r="AA652" s="82"/>
      <c r="AB652" s="2"/>
      <c r="AC652" s="2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</row>
    <row r="653" spans="1:199" s="4" customFormat="1">
      <c r="A653" s="6"/>
      <c r="B653" s="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2"/>
      <c r="U653" s="2"/>
      <c r="V653" s="85"/>
      <c r="W653" s="139"/>
      <c r="X653" s="126"/>
      <c r="Y653" s="85"/>
      <c r="Z653" s="82"/>
      <c r="AA653" s="82"/>
      <c r="AB653" s="2"/>
      <c r="AC653" s="2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</row>
    <row r="654" spans="1:199" s="4" customFormat="1">
      <c r="A654" s="6"/>
      <c r="B654" s="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2"/>
      <c r="U654" s="2"/>
      <c r="V654" s="85"/>
      <c r="W654" s="139"/>
      <c r="X654" s="126"/>
      <c r="Y654" s="85"/>
      <c r="Z654" s="82"/>
      <c r="AA654" s="82"/>
      <c r="AB654" s="2"/>
      <c r="AC654" s="2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</row>
    <row r="655" spans="1:199" s="4" customFormat="1">
      <c r="A655" s="6"/>
      <c r="B655" s="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2"/>
      <c r="U655" s="2"/>
      <c r="V655" s="85"/>
      <c r="W655" s="139"/>
      <c r="X655" s="126"/>
      <c r="Y655" s="85"/>
      <c r="Z655" s="82"/>
      <c r="AA655" s="82"/>
      <c r="AB655" s="2"/>
      <c r="AC655" s="2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</row>
    <row r="656" spans="1:199" s="4" customFormat="1">
      <c r="A656" s="6"/>
      <c r="B656" s="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2"/>
      <c r="U656" s="2"/>
      <c r="V656" s="85"/>
      <c r="W656" s="139"/>
      <c r="X656" s="126"/>
      <c r="Y656" s="85"/>
      <c r="Z656" s="82"/>
      <c r="AA656" s="82"/>
      <c r="AB656" s="2"/>
      <c r="AC656" s="2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</row>
    <row r="657" spans="1:199" s="4" customFormat="1">
      <c r="A657" s="6"/>
      <c r="B657" s="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2"/>
      <c r="U657" s="2"/>
      <c r="V657" s="85"/>
      <c r="W657" s="139"/>
      <c r="X657" s="126"/>
      <c r="Y657" s="85"/>
      <c r="Z657" s="82"/>
      <c r="AA657" s="82"/>
      <c r="AB657" s="2"/>
      <c r="AC657" s="2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</row>
    <row r="658" spans="1:199" s="4" customFormat="1">
      <c r="A658" s="6"/>
      <c r="B658" s="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2"/>
      <c r="U658" s="2"/>
      <c r="V658" s="85"/>
      <c r="W658" s="139"/>
      <c r="X658" s="126"/>
      <c r="Y658" s="85"/>
      <c r="Z658" s="82"/>
      <c r="AA658" s="82"/>
      <c r="AB658" s="2"/>
      <c r="AC658" s="2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</row>
    <row r="659" spans="1:199" s="4" customFormat="1">
      <c r="A659" s="6"/>
      <c r="B659" s="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2"/>
      <c r="U659" s="2"/>
      <c r="V659" s="85"/>
      <c r="W659" s="139"/>
      <c r="X659" s="126"/>
      <c r="Y659" s="85"/>
      <c r="Z659" s="82"/>
      <c r="AA659" s="82"/>
      <c r="AB659" s="2"/>
      <c r="AC659" s="2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</row>
    <row r="660" spans="1:199" s="4" customFormat="1">
      <c r="A660" s="6"/>
      <c r="B660" s="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2"/>
      <c r="U660" s="2"/>
      <c r="V660" s="85"/>
      <c r="W660" s="139"/>
      <c r="X660" s="126"/>
      <c r="Y660" s="85"/>
      <c r="Z660" s="82"/>
      <c r="AA660" s="82"/>
      <c r="AB660" s="2"/>
      <c r="AC660" s="2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</row>
    <row r="661" spans="1:199" s="4" customFormat="1">
      <c r="A661" s="6"/>
      <c r="B661" s="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2"/>
      <c r="U661" s="2"/>
      <c r="V661" s="85"/>
      <c r="W661" s="139"/>
      <c r="X661" s="126"/>
      <c r="Y661" s="85"/>
      <c r="Z661" s="82"/>
      <c r="AA661" s="82"/>
      <c r="AB661" s="2"/>
      <c r="AC661" s="2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</row>
    <row r="662" spans="1:199" s="4" customFormat="1">
      <c r="A662" s="6"/>
      <c r="B662" s="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2"/>
      <c r="U662" s="2"/>
      <c r="V662" s="85"/>
      <c r="W662" s="139"/>
      <c r="X662" s="126"/>
      <c r="Y662" s="85"/>
      <c r="Z662" s="82"/>
      <c r="AA662" s="82"/>
      <c r="AB662" s="2"/>
      <c r="AC662" s="2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</row>
    <row r="663" spans="1:199" s="4" customFormat="1">
      <c r="A663" s="6"/>
      <c r="B663" s="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2"/>
      <c r="U663" s="2"/>
      <c r="V663" s="85"/>
      <c r="W663" s="139"/>
      <c r="X663" s="126"/>
      <c r="Y663" s="85"/>
      <c r="Z663" s="82"/>
      <c r="AA663" s="82"/>
      <c r="AB663" s="2"/>
      <c r="AC663" s="2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</row>
    <row r="664" spans="1:199" s="4" customFormat="1">
      <c r="A664" s="6"/>
      <c r="B664" s="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2"/>
      <c r="U664" s="2"/>
      <c r="V664" s="85"/>
      <c r="W664" s="139"/>
      <c r="X664" s="126"/>
      <c r="Y664" s="85"/>
      <c r="Z664" s="82"/>
      <c r="AA664" s="82"/>
      <c r="AB664" s="2"/>
      <c r="AC664" s="2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</row>
    <row r="665" spans="1:199" s="4" customFormat="1">
      <c r="A665" s="6"/>
      <c r="B665" s="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2"/>
      <c r="U665" s="2"/>
      <c r="V665" s="85"/>
      <c r="W665" s="139"/>
      <c r="X665" s="126"/>
      <c r="Y665" s="85"/>
      <c r="Z665" s="82"/>
      <c r="AA665" s="82"/>
      <c r="AB665" s="2"/>
      <c r="AC665" s="2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</row>
    <row r="666" spans="1:199" s="4" customFormat="1">
      <c r="A666" s="6"/>
      <c r="B666" s="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2"/>
      <c r="U666" s="2"/>
      <c r="V666" s="85"/>
      <c r="W666" s="139"/>
      <c r="X666" s="126"/>
      <c r="Y666" s="85"/>
      <c r="Z666" s="82"/>
      <c r="AA666" s="82"/>
      <c r="AB666" s="2"/>
      <c r="AC666" s="2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</row>
    <row r="667" spans="1:199" s="4" customFormat="1">
      <c r="A667" s="6"/>
      <c r="B667" s="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2"/>
      <c r="U667" s="2"/>
      <c r="V667" s="85"/>
      <c r="W667" s="139"/>
      <c r="X667" s="126"/>
      <c r="Y667" s="85"/>
      <c r="Z667" s="82"/>
      <c r="AA667" s="82"/>
      <c r="AB667" s="2"/>
      <c r="AC667" s="2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</row>
    <row r="668" spans="1:199" s="4" customFormat="1">
      <c r="A668" s="6"/>
      <c r="B668" s="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2"/>
      <c r="U668" s="2"/>
      <c r="V668" s="85"/>
      <c r="W668" s="139"/>
      <c r="X668" s="126"/>
      <c r="Y668" s="85"/>
      <c r="Z668" s="82"/>
      <c r="AA668" s="82"/>
      <c r="AB668" s="2"/>
      <c r="AC668" s="2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</row>
    <row r="669" spans="1:199" s="4" customFormat="1">
      <c r="A669" s="6"/>
      <c r="B669" s="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2"/>
      <c r="U669" s="2"/>
      <c r="V669" s="85"/>
      <c r="W669" s="139"/>
      <c r="X669" s="126"/>
      <c r="Y669" s="85"/>
      <c r="Z669" s="82"/>
      <c r="AA669" s="82"/>
      <c r="AB669" s="2"/>
      <c r="AC669" s="2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</row>
    <row r="670" spans="1:199" s="4" customFormat="1">
      <c r="A670" s="6"/>
      <c r="B670" s="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2"/>
      <c r="U670" s="2"/>
      <c r="V670" s="85"/>
      <c r="W670" s="139"/>
      <c r="X670" s="126"/>
      <c r="Y670" s="85"/>
      <c r="Z670" s="82"/>
      <c r="AA670" s="82"/>
      <c r="AB670" s="2"/>
      <c r="AC670" s="2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</row>
    <row r="671" spans="1:199" s="4" customFormat="1">
      <c r="A671" s="6"/>
      <c r="B671" s="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2"/>
      <c r="U671" s="2"/>
      <c r="V671" s="85"/>
      <c r="W671" s="139"/>
      <c r="X671" s="126"/>
      <c r="Y671" s="85"/>
      <c r="Z671" s="82"/>
      <c r="AA671" s="82"/>
      <c r="AB671" s="2"/>
      <c r="AC671" s="2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</row>
    <row r="672" spans="1:199" s="4" customFormat="1">
      <c r="A672" s="6"/>
      <c r="B672" s="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2"/>
      <c r="U672" s="2"/>
      <c r="V672" s="85"/>
      <c r="W672" s="139"/>
      <c r="X672" s="126"/>
      <c r="Y672" s="85"/>
      <c r="Z672" s="82"/>
      <c r="AA672" s="82"/>
      <c r="AB672" s="2"/>
      <c r="AC672" s="2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</row>
    <row r="673" spans="1:199" s="4" customFormat="1">
      <c r="A673" s="6"/>
      <c r="B673" s="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2"/>
      <c r="U673" s="2"/>
      <c r="V673" s="85"/>
      <c r="W673" s="139"/>
      <c r="X673" s="126"/>
      <c r="Y673" s="85"/>
      <c r="Z673" s="82"/>
      <c r="AA673" s="82"/>
      <c r="AB673" s="2"/>
      <c r="AC673" s="2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</row>
    <row r="674" spans="1:199" s="4" customFormat="1">
      <c r="A674" s="6"/>
      <c r="B674" s="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2"/>
      <c r="U674" s="2"/>
      <c r="V674" s="85"/>
      <c r="W674" s="139"/>
      <c r="X674" s="126"/>
      <c r="Y674" s="85"/>
      <c r="Z674" s="82"/>
      <c r="AA674" s="82"/>
      <c r="AB674" s="2"/>
      <c r="AC674" s="2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</row>
    <row r="675" spans="1:199" s="4" customFormat="1">
      <c r="A675" s="6"/>
      <c r="B675" s="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2"/>
      <c r="U675" s="2"/>
      <c r="V675" s="85"/>
      <c r="W675" s="139"/>
      <c r="X675" s="126"/>
      <c r="Y675" s="85"/>
      <c r="Z675" s="82"/>
      <c r="AA675" s="82"/>
      <c r="AB675" s="2"/>
      <c r="AC675" s="2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</row>
    <row r="676" spans="1:199" s="4" customFormat="1">
      <c r="A676" s="6"/>
      <c r="B676" s="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2"/>
      <c r="U676" s="2"/>
      <c r="V676" s="85"/>
      <c r="W676" s="139"/>
      <c r="X676" s="126"/>
      <c r="Y676" s="85"/>
      <c r="Z676" s="82"/>
      <c r="AA676" s="82"/>
      <c r="AB676" s="2"/>
      <c r="AC676" s="2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</row>
    <row r="677" spans="1:199" s="4" customFormat="1">
      <c r="A677" s="6"/>
      <c r="B677" s="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2"/>
      <c r="U677" s="2"/>
      <c r="V677" s="85"/>
      <c r="W677" s="139"/>
      <c r="X677" s="126"/>
      <c r="Y677" s="85"/>
      <c r="Z677" s="82"/>
      <c r="AA677" s="82"/>
      <c r="AB677" s="2"/>
      <c r="AC677" s="2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</row>
    <row r="678" spans="1:199" s="4" customFormat="1">
      <c r="A678" s="6"/>
      <c r="B678" s="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2"/>
      <c r="U678" s="2"/>
      <c r="V678" s="85"/>
      <c r="W678" s="139"/>
      <c r="X678" s="126"/>
      <c r="Y678" s="85"/>
      <c r="Z678" s="82"/>
      <c r="AA678" s="82"/>
      <c r="AB678" s="2"/>
      <c r="AC678" s="2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</row>
    <row r="679" spans="1:199" s="4" customFormat="1">
      <c r="A679" s="6"/>
      <c r="B679" s="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2"/>
      <c r="U679" s="2"/>
      <c r="V679" s="85"/>
      <c r="W679" s="139"/>
      <c r="X679" s="126"/>
      <c r="Y679" s="85"/>
      <c r="Z679" s="82"/>
      <c r="AA679" s="82"/>
      <c r="AB679" s="2"/>
      <c r="AC679" s="2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</row>
    <row r="680" spans="1:199" s="4" customFormat="1">
      <c r="A680" s="6"/>
      <c r="B680" s="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2"/>
      <c r="U680" s="2"/>
      <c r="V680" s="85"/>
      <c r="W680" s="139"/>
      <c r="X680" s="126"/>
      <c r="Y680" s="85"/>
      <c r="Z680" s="82"/>
      <c r="AA680" s="82"/>
      <c r="AB680" s="2"/>
      <c r="AC680" s="2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</row>
    <row r="681" spans="1:199" s="4" customFormat="1">
      <c r="A681" s="6"/>
      <c r="B681" s="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2"/>
      <c r="U681" s="2"/>
      <c r="V681" s="85"/>
      <c r="W681" s="139"/>
      <c r="X681" s="126"/>
      <c r="Y681" s="85"/>
      <c r="Z681" s="82"/>
      <c r="AA681" s="82"/>
      <c r="AB681" s="2"/>
      <c r="AC681" s="2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</row>
    <row r="682" spans="1:199" s="4" customFormat="1">
      <c r="A682" s="6"/>
      <c r="B682" s="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2"/>
      <c r="U682" s="2"/>
      <c r="V682" s="85"/>
      <c r="W682" s="139"/>
      <c r="X682" s="126"/>
      <c r="Y682" s="85"/>
      <c r="Z682" s="82"/>
      <c r="AA682" s="82"/>
      <c r="AB682" s="2"/>
      <c r="AC682" s="2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</row>
    <row r="683" spans="1:199" s="4" customFormat="1">
      <c r="A683" s="6"/>
      <c r="B683" s="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2"/>
      <c r="U683" s="2"/>
      <c r="V683" s="85"/>
      <c r="W683" s="139"/>
      <c r="X683" s="126"/>
      <c r="Y683" s="85"/>
      <c r="Z683" s="82"/>
      <c r="AA683" s="82"/>
      <c r="AB683" s="2"/>
      <c r="AC683" s="2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</row>
    <row r="684" spans="1:199" s="4" customFormat="1">
      <c r="A684" s="6"/>
      <c r="B684" s="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2"/>
      <c r="U684" s="2"/>
      <c r="V684" s="85"/>
      <c r="W684" s="139"/>
      <c r="X684" s="126"/>
      <c r="Y684" s="85"/>
      <c r="Z684" s="82"/>
      <c r="AA684" s="82"/>
      <c r="AB684" s="2"/>
      <c r="AC684" s="2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</row>
    <row r="685" spans="1:199" s="4" customFormat="1">
      <c r="A685" s="6"/>
      <c r="B685" s="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2"/>
      <c r="U685" s="2"/>
      <c r="V685" s="85"/>
      <c r="W685" s="139"/>
      <c r="X685" s="126"/>
      <c r="Y685" s="85"/>
      <c r="Z685" s="82"/>
      <c r="AA685" s="82"/>
      <c r="AB685" s="2"/>
      <c r="AC685" s="2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</row>
    <row r="686" spans="1:199" s="4" customFormat="1">
      <c r="A686" s="6"/>
      <c r="B686" s="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2"/>
      <c r="U686" s="2"/>
      <c r="V686" s="85"/>
      <c r="W686" s="139"/>
      <c r="X686" s="126"/>
      <c r="Y686" s="85"/>
      <c r="Z686" s="82"/>
      <c r="AA686" s="82"/>
      <c r="AB686" s="2"/>
      <c r="AC686" s="2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</row>
    <row r="687" spans="1:199" s="4" customFormat="1">
      <c r="A687" s="6"/>
      <c r="B687" s="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2"/>
      <c r="U687" s="2"/>
      <c r="V687" s="85"/>
      <c r="W687" s="139"/>
      <c r="X687" s="126"/>
      <c r="Y687" s="85"/>
      <c r="Z687" s="82"/>
      <c r="AA687" s="82"/>
      <c r="AB687" s="2"/>
      <c r="AC687" s="2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</row>
    <row r="688" spans="1:199" s="4" customFormat="1">
      <c r="A688" s="6"/>
      <c r="B688" s="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2"/>
      <c r="U688" s="2"/>
      <c r="V688" s="85"/>
      <c r="W688" s="139"/>
      <c r="X688" s="126"/>
      <c r="Y688" s="85"/>
      <c r="Z688" s="82"/>
      <c r="AA688" s="82"/>
      <c r="AB688" s="2"/>
      <c r="AC688" s="2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</row>
    <row r="689" spans="1:199" s="4" customFormat="1">
      <c r="A689" s="6"/>
      <c r="B689" s="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2"/>
      <c r="U689" s="2"/>
      <c r="V689" s="85"/>
      <c r="W689" s="139"/>
      <c r="X689" s="126"/>
      <c r="Y689" s="85"/>
      <c r="Z689" s="82"/>
      <c r="AA689" s="82"/>
      <c r="AB689" s="2"/>
      <c r="AC689" s="2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</row>
    <row r="690" spans="1:199" s="4" customFormat="1">
      <c r="A690" s="6"/>
      <c r="B690" s="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2"/>
      <c r="U690" s="2"/>
      <c r="V690" s="85"/>
      <c r="W690" s="139"/>
      <c r="X690" s="126"/>
      <c r="Y690" s="85"/>
      <c r="Z690" s="82"/>
      <c r="AA690" s="82"/>
      <c r="AB690" s="2"/>
      <c r="AC690" s="2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</row>
    <row r="691" spans="1:199" s="4" customFormat="1">
      <c r="A691" s="6"/>
      <c r="B691" s="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2"/>
      <c r="U691" s="2"/>
      <c r="V691" s="85"/>
      <c r="W691" s="139"/>
      <c r="X691" s="126"/>
      <c r="Y691" s="85"/>
      <c r="Z691" s="82"/>
      <c r="AA691" s="82"/>
      <c r="AB691" s="2"/>
      <c r="AC691" s="2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</row>
    <row r="692" spans="1:199" s="4" customFormat="1">
      <c r="A692" s="6"/>
      <c r="B692" s="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2"/>
      <c r="U692" s="2"/>
      <c r="V692" s="85"/>
      <c r="W692" s="139"/>
      <c r="X692" s="126"/>
      <c r="Y692" s="85"/>
      <c r="Z692" s="82"/>
      <c r="AA692" s="82"/>
      <c r="AB692" s="2"/>
      <c r="AC692" s="2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</row>
    <row r="693" spans="1:199" s="4" customFormat="1">
      <c r="A693" s="6"/>
      <c r="B693" s="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2"/>
      <c r="U693" s="2"/>
      <c r="V693" s="85"/>
      <c r="W693" s="139"/>
      <c r="X693" s="126"/>
      <c r="Y693" s="85"/>
      <c r="Z693" s="82"/>
      <c r="AA693" s="82"/>
      <c r="AB693" s="2"/>
      <c r="AC693" s="2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</row>
    <row r="694" spans="1:199" s="4" customFormat="1">
      <c r="A694" s="6"/>
      <c r="B694" s="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2"/>
      <c r="U694" s="2"/>
      <c r="V694" s="85"/>
      <c r="W694" s="139"/>
      <c r="X694" s="126"/>
      <c r="Y694" s="85"/>
      <c r="Z694" s="82"/>
      <c r="AA694" s="82"/>
      <c r="AB694" s="2"/>
      <c r="AC694" s="2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</row>
    <row r="695" spans="1:199" s="4" customFormat="1">
      <c r="A695" s="6"/>
      <c r="B695" s="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2"/>
      <c r="U695" s="2"/>
      <c r="V695" s="85"/>
      <c r="W695" s="139"/>
      <c r="X695" s="126"/>
      <c r="Y695" s="85"/>
      <c r="Z695" s="82"/>
      <c r="AA695" s="82"/>
      <c r="AB695" s="2"/>
      <c r="AC695" s="2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</row>
    <row r="696" spans="1:199" s="4" customFormat="1">
      <c r="A696" s="6"/>
      <c r="B696" s="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2"/>
      <c r="U696" s="2"/>
      <c r="V696" s="85"/>
      <c r="W696" s="139"/>
      <c r="X696" s="126"/>
      <c r="Y696" s="85"/>
      <c r="Z696" s="82"/>
      <c r="AA696" s="82"/>
      <c r="AB696" s="2"/>
      <c r="AC696" s="2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</row>
    <row r="697" spans="1:199" s="4" customFormat="1">
      <c r="A697" s="6"/>
      <c r="B697" s="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2"/>
      <c r="U697" s="2"/>
      <c r="V697" s="85"/>
      <c r="W697" s="139"/>
      <c r="X697" s="126"/>
      <c r="Y697" s="85"/>
      <c r="Z697" s="82"/>
      <c r="AA697" s="82"/>
      <c r="AB697" s="2"/>
      <c r="AC697" s="2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</row>
    <row r="698" spans="1:199" s="4" customFormat="1">
      <c r="A698" s="6"/>
      <c r="B698" s="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2"/>
      <c r="U698" s="2"/>
      <c r="V698" s="85"/>
      <c r="W698" s="139"/>
      <c r="X698" s="126"/>
      <c r="Y698" s="85"/>
      <c r="Z698" s="82"/>
      <c r="AA698" s="82"/>
      <c r="AB698" s="2"/>
      <c r="AC698" s="2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</row>
    <row r="699" spans="1:199" s="4" customFormat="1">
      <c r="A699" s="6"/>
      <c r="B699" s="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2"/>
      <c r="U699" s="2"/>
      <c r="V699" s="85"/>
      <c r="W699" s="139"/>
      <c r="X699" s="126"/>
      <c r="Y699" s="85"/>
      <c r="Z699" s="82"/>
      <c r="AA699" s="82"/>
      <c r="AB699" s="2"/>
      <c r="AC699" s="2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</row>
    <row r="700" spans="1:199" s="4" customFormat="1">
      <c r="A700" s="6"/>
      <c r="B700" s="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2"/>
      <c r="U700" s="2"/>
      <c r="V700" s="85"/>
      <c r="W700" s="139"/>
      <c r="X700" s="126"/>
      <c r="Y700" s="85"/>
      <c r="Z700" s="82"/>
      <c r="AA700" s="82"/>
      <c r="AB700" s="2"/>
      <c r="AC700" s="2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</row>
    <row r="701" spans="1:199" s="4" customFormat="1">
      <c r="A701" s="6"/>
      <c r="B701" s="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2"/>
      <c r="U701" s="2"/>
      <c r="V701" s="85"/>
      <c r="W701" s="139"/>
      <c r="X701" s="126"/>
      <c r="Y701" s="85"/>
      <c r="Z701" s="82"/>
      <c r="AA701" s="82"/>
      <c r="AB701" s="2"/>
      <c r="AC701" s="2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</row>
    <row r="702" spans="1:199" s="4" customFormat="1">
      <c r="A702" s="6"/>
      <c r="B702" s="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2"/>
      <c r="U702" s="2"/>
      <c r="V702" s="85"/>
      <c r="W702" s="139"/>
      <c r="X702" s="126"/>
      <c r="Y702" s="85"/>
      <c r="Z702" s="82"/>
      <c r="AA702" s="82"/>
      <c r="AB702" s="2"/>
      <c r="AC702" s="2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</row>
    <row r="703" spans="1:199" s="4" customFormat="1">
      <c r="A703" s="6"/>
      <c r="B703" s="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2"/>
      <c r="U703" s="2"/>
      <c r="V703" s="85"/>
      <c r="W703" s="139"/>
      <c r="X703" s="126"/>
      <c r="Y703" s="85"/>
      <c r="Z703" s="82"/>
      <c r="AA703" s="82"/>
      <c r="AB703" s="2"/>
      <c r="AC703" s="2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</row>
    <row r="704" spans="1:199" s="4" customFormat="1">
      <c r="A704" s="6"/>
      <c r="B704" s="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2"/>
      <c r="U704" s="2"/>
      <c r="V704" s="85"/>
      <c r="W704" s="139"/>
      <c r="X704" s="126"/>
      <c r="Y704" s="85"/>
      <c r="Z704" s="82"/>
      <c r="AA704" s="82"/>
      <c r="AB704" s="2"/>
      <c r="AC704" s="2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</row>
    <row r="705" spans="1:199" s="4" customFormat="1">
      <c r="A705" s="6"/>
      <c r="B705" s="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2"/>
      <c r="U705" s="2"/>
      <c r="V705" s="85"/>
      <c r="W705" s="139"/>
      <c r="X705" s="126"/>
      <c r="Y705" s="85"/>
      <c r="Z705" s="82"/>
      <c r="AA705" s="82"/>
      <c r="AB705" s="2"/>
      <c r="AC705" s="2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</row>
    <row r="706" spans="1:199" s="4" customFormat="1">
      <c r="A706" s="6"/>
      <c r="B706" s="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2"/>
      <c r="U706" s="2"/>
      <c r="V706" s="85"/>
      <c r="W706" s="139"/>
      <c r="X706" s="126"/>
      <c r="Y706" s="85"/>
      <c r="Z706" s="82"/>
      <c r="AA706" s="82"/>
      <c r="AB706" s="2"/>
      <c r="AC706" s="2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</row>
    <row r="707" spans="1:199" s="4" customFormat="1">
      <c r="A707" s="6"/>
      <c r="B707" s="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2"/>
      <c r="U707" s="2"/>
      <c r="V707" s="85"/>
      <c r="W707" s="139"/>
      <c r="X707" s="126"/>
      <c r="Y707" s="85"/>
      <c r="Z707" s="82"/>
      <c r="AA707" s="82"/>
      <c r="AB707" s="2"/>
      <c r="AC707" s="2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</row>
    <row r="708" spans="1:199" s="4" customFormat="1">
      <c r="A708" s="6"/>
      <c r="B708" s="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2"/>
      <c r="U708" s="2"/>
      <c r="V708" s="85"/>
      <c r="W708" s="139"/>
      <c r="X708" s="126"/>
      <c r="Y708" s="85"/>
      <c r="Z708" s="82"/>
      <c r="AA708" s="82"/>
      <c r="AB708" s="2"/>
      <c r="AC708" s="2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</row>
    <row r="709" spans="1:199" s="4" customFormat="1">
      <c r="A709" s="6"/>
      <c r="B709" s="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2"/>
      <c r="U709" s="2"/>
      <c r="V709" s="85"/>
      <c r="W709" s="139"/>
      <c r="X709" s="126"/>
      <c r="Y709" s="85"/>
      <c r="Z709" s="82"/>
      <c r="AA709" s="82"/>
      <c r="AB709" s="2"/>
      <c r="AC709" s="2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</row>
    <row r="710" spans="1:199" s="4" customFormat="1">
      <c r="A710" s="6"/>
      <c r="B710" s="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2"/>
      <c r="U710" s="2"/>
      <c r="V710" s="85"/>
      <c r="W710" s="139"/>
      <c r="X710" s="126"/>
      <c r="Y710" s="85"/>
      <c r="Z710" s="82"/>
      <c r="AA710" s="82"/>
      <c r="AB710" s="2"/>
      <c r="AC710" s="2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</row>
    <row r="711" spans="1:199" s="4" customFormat="1">
      <c r="A711" s="6"/>
      <c r="B711" s="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2"/>
      <c r="U711" s="2"/>
      <c r="V711" s="85"/>
      <c r="W711" s="139"/>
      <c r="X711" s="126"/>
      <c r="Y711" s="85"/>
      <c r="Z711" s="82"/>
      <c r="AA711" s="82"/>
      <c r="AB711" s="2"/>
      <c r="AC711" s="2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</row>
    <row r="712" spans="1:199" s="4" customFormat="1">
      <c r="A712" s="6"/>
      <c r="B712" s="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2"/>
      <c r="U712" s="2"/>
      <c r="V712" s="85"/>
      <c r="W712" s="139"/>
      <c r="X712" s="126"/>
      <c r="Y712" s="85"/>
      <c r="Z712" s="82"/>
      <c r="AA712" s="82"/>
      <c r="AB712" s="2"/>
      <c r="AC712" s="2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</row>
    <row r="713" spans="1:199" s="4" customFormat="1">
      <c r="A713" s="6"/>
      <c r="B713" s="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2"/>
      <c r="U713" s="2"/>
      <c r="V713" s="85"/>
      <c r="W713" s="139"/>
      <c r="X713" s="126"/>
      <c r="Y713" s="85"/>
      <c r="Z713" s="82"/>
      <c r="AA713" s="82"/>
      <c r="AB713" s="2"/>
      <c r="AC713" s="2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</row>
    <row r="714" spans="1:199" s="4" customFormat="1">
      <c r="A714" s="6"/>
      <c r="B714" s="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2"/>
      <c r="U714" s="2"/>
      <c r="V714" s="85"/>
      <c r="W714" s="139"/>
      <c r="X714" s="126"/>
      <c r="Y714" s="85"/>
      <c r="Z714" s="82"/>
      <c r="AA714" s="82"/>
      <c r="AB714" s="2"/>
      <c r="AC714" s="2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</row>
    <row r="715" spans="1:199" s="4" customFormat="1">
      <c r="A715" s="6"/>
      <c r="B715" s="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2"/>
      <c r="U715" s="2"/>
      <c r="V715" s="85"/>
      <c r="W715" s="139"/>
      <c r="X715" s="126"/>
      <c r="Y715" s="85"/>
      <c r="Z715" s="82"/>
      <c r="AA715" s="82"/>
      <c r="AB715" s="2"/>
      <c r="AC715" s="2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</row>
    <row r="716" spans="1:199" s="4" customFormat="1">
      <c r="A716" s="6"/>
      <c r="B716" s="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2"/>
      <c r="U716" s="2"/>
      <c r="V716" s="85"/>
      <c r="W716" s="139"/>
      <c r="X716" s="126"/>
      <c r="Y716" s="85"/>
      <c r="Z716" s="82"/>
      <c r="AA716" s="82"/>
      <c r="AB716" s="2"/>
      <c r="AC716" s="2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</row>
    <row r="717" spans="1:199" s="4" customFormat="1">
      <c r="A717" s="6"/>
      <c r="B717" s="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2"/>
      <c r="U717" s="2"/>
      <c r="V717" s="85"/>
      <c r="W717" s="139"/>
      <c r="X717" s="126"/>
      <c r="Y717" s="85"/>
      <c r="Z717" s="82"/>
      <c r="AA717" s="82"/>
      <c r="AB717" s="2"/>
      <c r="AC717" s="2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</row>
    <row r="718" spans="1:199" s="4" customFormat="1">
      <c r="A718" s="6"/>
      <c r="B718" s="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2"/>
      <c r="U718" s="2"/>
      <c r="V718" s="85"/>
      <c r="W718" s="139"/>
      <c r="X718" s="126"/>
      <c r="Y718" s="85"/>
      <c r="Z718" s="82"/>
      <c r="AA718" s="82"/>
      <c r="AB718" s="2"/>
      <c r="AC718" s="2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</row>
    <row r="719" spans="1:199" s="4" customFormat="1">
      <c r="A719" s="6"/>
      <c r="B719" s="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2"/>
      <c r="U719" s="2"/>
      <c r="V719" s="85"/>
      <c r="W719" s="139"/>
      <c r="X719" s="126"/>
      <c r="Y719" s="85"/>
      <c r="Z719" s="82"/>
      <c r="AA719" s="82"/>
      <c r="AB719" s="2"/>
      <c r="AC719" s="2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</row>
    <row r="720" spans="1:199" s="4" customFormat="1">
      <c r="A720" s="6"/>
      <c r="B720" s="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2"/>
      <c r="U720" s="2"/>
      <c r="V720" s="85"/>
      <c r="W720" s="139"/>
      <c r="X720" s="126"/>
      <c r="Y720" s="85"/>
      <c r="Z720" s="82"/>
      <c r="AA720" s="82"/>
      <c r="AB720" s="2"/>
      <c r="AC720" s="2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</row>
    <row r="721" spans="1:199" s="4" customFormat="1">
      <c r="A721" s="6"/>
      <c r="B721" s="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2"/>
      <c r="U721" s="2"/>
      <c r="V721" s="85"/>
      <c r="W721" s="139"/>
      <c r="X721" s="126"/>
      <c r="Y721" s="85"/>
      <c r="Z721" s="82"/>
      <c r="AA721" s="82"/>
      <c r="AB721" s="2"/>
      <c r="AC721" s="2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</row>
    <row r="722" spans="1:199" s="4" customFormat="1">
      <c r="A722" s="6"/>
      <c r="B722" s="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2"/>
      <c r="U722" s="2"/>
      <c r="V722" s="85"/>
      <c r="W722" s="139"/>
      <c r="X722" s="126"/>
      <c r="Y722" s="85"/>
      <c r="Z722" s="82"/>
      <c r="AA722" s="82"/>
      <c r="AB722" s="2"/>
      <c r="AC722" s="2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</row>
    <row r="723" spans="1:199" s="4" customFormat="1">
      <c r="A723" s="6"/>
      <c r="B723" s="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2"/>
      <c r="U723" s="2"/>
      <c r="V723" s="85"/>
      <c r="W723" s="139"/>
      <c r="X723" s="126"/>
      <c r="Y723" s="85"/>
      <c r="Z723" s="82"/>
      <c r="AA723" s="82"/>
      <c r="AB723" s="2"/>
      <c r="AC723" s="2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</row>
    <row r="724" spans="1:199" s="4" customFormat="1">
      <c r="A724" s="6"/>
      <c r="B724" s="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2"/>
      <c r="U724" s="2"/>
      <c r="V724" s="85"/>
      <c r="W724" s="139"/>
      <c r="X724" s="126"/>
      <c r="Y724" s="85"/>
      <c r="Z724" s="82"/>
      <c r="AA724" s="82"/>
      <c r="AB724" s="2"/>
      <c r="AC724" s="2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</row>
    <row r="725" spans="1:199" s="4" customFormat="1">
      <c r="A725" s="6"/>
      <c r="B725" s="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2"/>
      <c r="U725" s="2"/>
      <c r="V725" s="85"/>
      <c r="W725" s="139"/>
      <c r="X725" s="126"/>
      <c r="Y725" s="85"/>
      <c r="Z725" s="82"/>
      <c r="AA725" s="82"/>
      <c r="AB725" s="2"/>
      <c r="AC725" s="2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</row>
    <row r="726" spans="1:199" s="4" customFormat="1">
      <c r="A726" s="6"/>
      <c r="B726" s="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2"/>
      <c r="U726" s="2"/>
      <c r="V726" s="85"/>
      <c r="W726" s="139"/>
      <c r="X726" s="126"/>
      <c r="Y726" s="85"/>
      <c r="Z726" s="82"/>
      <c r="AA726" s="82"/>
      <c r="AB726" s="2"/>
      <c r="AC726" s="2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</row>
    <row r="727" spans="1:199" s="4" customFormat="1">
      <c r="A727" s="6"/>
      <c r="B727" s="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2"/>
      <c r="U727" s="2"/>
      <c r="V727" s="85"/>
      <c r="W727" s="139"/>
      <c r="X727" s="126"/>
      <c r="Y727" s="85"/>
      <c r="Z727" s="82"/>
      <c r="AA727" s="82"/>
      <c r="AB727" s="2"/>
      <c r="AC727" s="2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</row>
    <row r="728" spans="1:199" s="4" customFormat="1">
      <c r="A728" s="6"/>
      <c r="B728" s="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2"/>
      <c r="U728" s="2"/>
      <c r="V728" s="85"/>
      <c r="W728" s="139"/>
      <c r="X728" s="126"/>
      <c r="Y728" s="85"/>
      <c r="Z728" s="82"/>
      <c r="AA728" s="82"/>
      <c r="AB728" s="2"/>
      <c r="AC728" s="2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</row>
    <row r="729" spans="1:199" s="4" customFormat="1">
      <c r="A729" s="6"/>
      <c r="B729" s="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2"/>
      <c r="U729" s="2"/>
      <c r="V729" s="85"/>
      <c r="W729" s="139"/>
      <c r="X729" s="126"/>
      <c r="Y729" s="85"/>
      <c r="Z729" s="82"/>
      <c r="AA729" s="82"/>
      <c r="AB729" s="2"/>
      <c r="AC729" s="2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</row>
    <row r="730" spans="1:199" s="4" customFormat="1">
      <c r="A730" s="6"/>
      <c r="B730" s="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2"/>
      <c r="U730" s="2"/>
      <c r="V730" s="85"/>
      <c r="W730" s="139"/>
      <c r="X730" s="126"/>
      <c r="Y730" s="85"/>
      <c r="Z730" s="82"/>
      <c r="AA730" s="82"/>
      <c r="AB730" s="2"/>
      <c r="AC730" s="2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</row>
    <row r="731" spans="1:199" s="4" customFormat="1">
      <c r="A731" s="6"/>
      <c r="B731" s="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2"/>
      <c r="U731" s="2"/>
      <c r="V731" s="85"/>
      <c r="W731" s="139"/>
      <c r="X731" s="126"/>
      <c r="Y731" s="85"/>
      <c r="Z731" s="82"/>
      <c r="AA731" s="82"/>
      <c r="AB731" s="2"/>
      <c r="AC731" s="2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</row>
    <row r="732" spans="1:199" s="4" customFormat="1">
      <c r="A732" s="6"/>
      <c r="B732" s="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2"/>
      <c r="U732" s="2"/>
      <c r="V732" s="85"/>
      <c r="W732" s="139"/>
      <c r="X732" s="126"/>
      <c r="Y732" s="85"/>
      <c r="Z732" s="82"/>
      <c r="AA732" s="82"/>
      <c r="AB732" s="2"/>
      <c r="AC732" s="2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</row>
    <row r="733" spans="1:199" s="4" customFormat="1">
      <c r="A733" s="6"/>
      <c r="B733" s="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2"/>
      <c r="U733" s="2"/>
      <c r="V733" s="85"/>
      <c r="W733" s="139"/>
      <c r="X733" s="126"/>
      <c r="Y733" s="85"/>
      <c r="Z733" s="82"/>
      <c r="AA733" s="82"/>
      <c r="AB733" s="2"/>
      <c r="AC733" s="2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</row>
    <row r="734" spans="1:199" s="4" customFormat="1">
      <c r="A734" s="6"/>
      <c r="B734" s="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2"/>
      <c r="U734" s="2"/>
      <c r="V734" s="85"/>
      <c r="W734" s="139"/>
      <c r="X734" s="126"/>
      <c r="Y734" s="85"/>
      <c r="Z734" s="82"/>
      <c r="AA734" s="82"/>
      <c r="AB734" s="2"/>
      <c r="AC734" s="2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</row>
    <row r="735" spans="1:199" s="4" customFormat="1">
      <c r="A735" s="6"/>
      <c r="B735" s="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2"/>
      <c r="U735" s="2"/>
      <c r="V735" s="85"/>
      <c r="W735" s="139"/>
      <c r="X735" s="126"/>
      <c r="Y735" s="85"/>
      <c r="Z735" s="82"/>
      <c r="AA735" s="82"/>
      <c r="AB735" s="2"/>
      <c r="AC735" s="2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</row>
    <row r="736" spans="1:199" s="4" customFormat="1">
      <c r="A736" s="6"/>
      <c r="B736" s="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2"/>
      <c r="U736" s="2"/>
      <c r="V736" s="85"/>
      <c r="W736" s="139"/>
      <c r="X736" s="126"/>
      <c r="Y736" s="85"/>
      <c r="Z736" s="82"/>
      <c r="AA736" s="82"/>
      <c r="AB736" s="2"/>
      <c r="AC736" s="2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</row>
    <row r="737" spans="1:199" s="4" customFormat="1">
      <c r="A737" s="6"/>
      <c r="B737" s="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2"/>
      <c r="U737" s="2"/>
      <c r="V737" s="85"/>
      <c r="W737" s="139"/>
      <c r="X737" s="126"/>
      <c r="Y737" s="85"/>
      <c r="Z737" s="82"/>
      <c r="AA737" s="82"/>
      <c r="AB737" s="2"/>
      <c r="AC737" s="2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</row>
    <row r="738" spans="1:199" s="4" customFormat="1">
      <c r="A738" s="6"/>
      <c r="B738" s="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2"/>
      <c r="U738" s="2"/>
      <c r="V738" s="85"/>
      <c r="W738" s="139"/>
      <c r="X738" s="126"/>
      <c r="Y738" s="85"/>
      <c r="Z738" s="82"/>
      <c r="AA738" s="82"/>
      <c r="AB738" s="2"/>
      <c r="AC738" s="2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</row>
    <row r="739" spans="1:199" s="4" customFormat="1">
      <c r="A739" s="6"/>
      <c r="B739" s="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2"/>
      <c r="U739" s="2"/>
      <c r="V739" s="85"/>
      <c r="W739" s="139"/>
      <c r="X739" s="126"/>
      <c r="Y739" s="85"/>
      <c r="Z739" s="82"/>
      <c r="AA739" s="82"/>
      <c r="AB739" s="2"/>
      <c r="AC739" s="2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</row>
    <row r="740" spans="1:199" s="4" customFormat="1">
      <c r="A740" s="6"/>
      <c r="B740" s="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2"/>
      <c r="U740" s="2"/>
      <c r="V740" s="85"/>
      <c r="W740" s="139"/>
      <c r="X740" s="126"/>
      <c r="Y740" s="85"/>
      <c r="Z740" s="82"/>
      <c r="AA740" s="82"/>
      <c r="AB740" s="2"/>
      <c r="AC740" s="2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</row>
    <row r="741" spans="1:199" s="4" customFormat="1">
      <c r="A741" s="6"/>
      <c r="B741" s="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2"/>
      <c r="U741" s="2"/>
      <c r="V741" s="85"/>
      <c r="W741" s="139"/>
      <c r="X741" s="126"/>
      <c r="Y741" s="85"/>
      <c r="Z741" s="82"/>
      <c r="AA741" s="82"/>
      <c r="AB741" s="2"/>
      <c r="AC741" s="2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</row>
    <row r="742" spans="1:199" s="4" customFormat="1">
      <c r="A742" s="6"/>
      <c r="B742" s="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2"/>
      <c r="U742" s="2"/>
      <c r="V742" s="85"/>
      <c r="W742" s="139"/>
      <c r="X742" s="126"/>
      <c r="Y742" s="85"/>
      <c r="Z742" s="82"/>
      <c r="AA742" s="82"/>
      <c r="AB742" s="2"/>
      <c r="AC742" s="2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</row>
    <row r="743" spans="1:199" s="4" customFormat="1">
      <c r="A743" s="6"/>
      <c r="B743" s="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2"/>
      <c r="U743" s="2"/>
      <c r="V743" s="85"/>
      <c r="W743" s="139"/>
      <c r="X743" s="126"/>
      <c r="Y743" s="85"/>
      <c r="Z743" s="82"/>
      <c r="AA743" s="82"/>
      <c r="AB743" s="2"/>
      <c r="AC743" s="2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</row>
    <row r="744" spans="1:199" s="4" customFormat="1">
      <c r="A744" s="6"/>
      <c r="B744" s="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2"/>
      <c r="U744" s="2"/>
      <c r="V744" s="85"/>
      <c r="W744" s="139"/>
      <c r="X744" s="126"/>
      <c r="Y744" s="85"/>
      <c r="Z744" s="82"/>
      <c r="AA744" s="82"/>
      <c r="AB744" s="2"/>
      <c r="AC744" s="2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</row>
    <row r="745" spans="1:199" s="4" customFormat="1">
      <c r="A745" s="6"/>
      <c r="B745" s="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2"/>
      <c r="U745" s="2"/>
      <c r="V745" s="85"/>
      <c r="W745" s="139"/>
      <c r="X745" s="126"/>
      <c r="Y745" s="85"/>
      <c r="Z745" s="82"/>
      <c r="AA745" s="82"/>
      <c r="AB745" s="2"/>
      <c r="AC745" s="2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</row>
    <row r="746" spans="1:199" s="4" customFormat="1">
      <c r="A746" s="6"/>
      <c r="B746" s="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2"/>
      <c r="U746" s="2"/>
      <c r="V746" s="85"/>
      <c r="W746" s="139"/>
      <c r="X746" s="126"/>
      <c r="Y746" s="85"/>
      <c r="Z746" s="82"/>
      <c r="AA746" s="82"/>
      <c r="AB746" s="2"/>
      <c r="AC746" s="2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</row>
    <row r="747" spans="1:199" s="4" customFormat="1">
      <c r="A747" s="6"/>
      <c r="B747" s="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2"/>
      <c r="U747" s="2"/>
      <c r="V747" s="85"/>
      <c r="W747" s="139"/>
      <c r="X747" s="126"/>
      <c r="Y747" s="85"/>
      <c r="Z747" s="82"/>
      <c r="AA747" s="82"/>
      <c r="AB747" s="2"/>
      <c r="AC747" s="2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</row>
    <row r="748" spans="1:199" s="4" customFormat="1">
      <c r="A748" s="6"/>
      <c r="B748" s="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2"/>
      <c r="U748" s="2"/>
      <c r="V748" s="85"/>
      <c r="W748" s="139"/>
      <c r="X748" s="126"/>
      <c r="Y748" s="85"/>
      <c r="Z748" s="82"/>
      <c r="AA748" s="82"/>
      <c r="AB748" s="2"/>
      <c r="AC748" s="2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</row>
    <row r="749" spans="1:199" s="4" customFormat="1">
      <c r="A749" s="6"/>
      <c r="B749" s="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2"/>
      <c r="U749" s="2"/>
      <c r="V749" s="85"/>
      <c r="W749" s="139"/>
      <c r="X749" s="126"/>
      <c r="Y749" s="85"/>
      <c r="Z749" s="82"/>
      <c r="AA749" s="82"/>
      <c r="AB749" s="2"/>
      <c r="AC749" s="2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</row>
    <row r="750" spans="1:199" s="4" customFormat="1">
      <c r="A750" s="6"/>
      <c r="B750" s="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2"/>
      <c r="U750" s="2"/>
      <c r="V750" s="85"/>
      <c r="W750" s="139"/>
      <c r="X750" s="126"/>
      <c r="Y750" s="85"/>
      <c r="Z750" s="82"/>
      <c r="AA750" s="82"/>
      <c r="AB750" s="2"/>
      <c r="AC750" s="2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</row>
    <row r="751" spans="1:199" s="4" customFormat="1">
      <c r="A751" s="6"/>
      <c r="B751" s="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2"/>
      <c r="U751" s="2"/>
      <c r="V751" s="85"/>
      <c r="W751" s="139"/>
      <c r="X751" s="126"/>
      <c r="Y751" s="85"/>
      <c r="Z751" s="82"/>
      <c r="AA751" s="82"/>
      <c r="AB751" s="2"/>
      <c r="AC751" s="2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</row>
    <row r="752" spans="1:199" s="4" customFormat="1">
      <c r="A752" s="6"/>
      <c r="B752" s="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2"/>
      <c r="U752" s="2"/>
      <c r="V752" s="85"/>
      <c r="W752" s="139"/>
      <c r="X752" s="126"/>
      <c r="Y752" s="85"/>
      <c r="Z752" s="82"/>
      <c r="AA752" s="82"/>
      <c r="AB752" s="2"/>
      <c r="AC752" s="2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</row>
    <row r="753" spans="1:199" s="4" customFormat="1">
      <c r="A753" s="6"/>
      <c r="B753" s="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2"/>
      <c r="U753" s="2"/>
      <c r="V753" s="85"/>
      <c r="W753" s="139"/>
      <c r="X753" s="126"/>
      <c r="Y753" s="85"/>
      <c r="Z753" s="82"/>
      <c r="AA753" s="82"/>
      <c r="AB753" s="2"/>
      <c r="AC753" s="2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</row>
    <row r="754" spans="1:199" s="4" customFormat="1">
      <c r="A754" s="6"/>
      <c r="B754" s="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2"/>
      <c r="U754" s="2"/>
      <c r="V754" s="85"/>
      <c r="W754" s="139"/>
      <c r="X754" s="126"/>
      <c r="Y754" s="85"/>
      <c r="Z754" s="82"/>
      <c r="AA754" s="82"/>
      <c r="AB754" s="2"/>
      <c r="AC754" s="2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</row>
    <row r="755" spans="1:199" s="4" customFormat="1">
      <c r="A755" s="6"/>
      <c r="B755" s="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2"/>
      <c r="U755" s="2"/>
      <c r="V755" s="85"/>
      <c r="W755" s="139"/>
      <c r="X755" s="126"/>
      <c r="Y755" s="85"/>
      <c r="Z755" s="82"/>
      <c r="AA755" s="82"/>
      <c r="AB755" s="2"/>
      <c r="AC755" s="2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</row>
    <row r="756" spans="1:199" s="4" customFormat="1">
      <c r="A756" s="6"/>
      <c r="B756" s="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2"/>
      <c r="U756" s="2"/>
      <c r="V756" s="85"/>
      <c r="W756" s="139"/>
      <c r="X756" s="126"/>
      <c r="Y756" s="85"/>
      <c r="Z756" s="82"/>
      <c r="AA756" s="82"/>
      <c r="AB756" s="2"/>
      <c r="AC756" s="2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</row>
    <row r="757" spans="1:199" s="4" customFormat="1">
      <c r="A757" s="6"/>
      <c r="B757" s="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2"/>
      <c r="U757" s="2"/>
      <c r="V757" s="85"/>
      <c r="W757" s="139"/>
      <c r="X757" s="126"/>
      <c r="Y757" s="85"/>
      <c r="Z757" s="82"/>
      <c r="AA757" s="82"/>
      <c r="AB757" s="2"/>
      <c r="AC757" s="2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</row>
    <row r="758" spans="1:199" s="4" customFormat="1">
      <c r="A758" s="6"/>
      <c r="B758" s="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2"/>
      <c r="U758" s="2"/>
      <c r="V758" s="85"/>
      <c r="W758" s="139"/>
      <c r="X758" s="126"/>
      <c r="Y758" s="85"/>
      <c r="Z758" s="82"/>
      <c r="AA758" s="82"/>
      <c r="AB758" s="2"/>
      <c r="AC758" s="2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</row>
    <row r="759" spans="1:199" s="4" customFormat="1">
      <c r="A759" s="6"/>
      <c r="B759" s="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2"/>
      <c r="U759" s="2"/>
      <c r="V759" s="85"/>
      <c r="W759" s="139"/>
      <c r="X759" s="126"/>
      <c r="Y759" s="85"/>
      <c r="Z759" s="82"/>
      <c r="AA759" s="82"/>
      <c r="AB759" s="2"/>
      <c r="AC759" s="2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</row>
    <row r="760" spans="1:199" s="4" customFormat="1">
      <c r="A760" s="6"/>
      <c r="B760" s="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2"/>
      <c r="U760" s="2"/>
      <c r="V760" s="85"/>
      <c r="W760" s="139"/>
      <c r="X760" s="126"/>
      <c r="Y760" s="85"/>
      <c r="Z760" s="82"/>
      <c r="AA760" s="82"/>
      <c r="AB760" s="2"/>
      <c r="AC760" s="2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</row>
    <row r="761" spans="1:199" s="4" customFormat="1">
      <c r="A761" s="6"/>
      <c r="B761" s="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2"/>
      <c r="U761" s="2"/>
      <c r="V761" s="85"/>
      <c r="W761" s="139"/>
      <c r="X761" s="126"/>
      <c r="Y761" s="85"/>
      <c r="Z761" s="82"/>
      <c r="AA761" s="82"/>
      <c r="AB761" s="2"/>
      <c r="AC761" s="2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</row>
    <row r="762" spans="1:199" s="4" customFormat="1">
      <c r="A762" s="6"/>
      <c r="B762" s="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2"/>
      <c r="U762" s="2"/>
      <c r="V762" s="85"/>
      <c r="W762" s="139"/>
      <c r="X762" s="126"/>
      <c r="Y762" s="85"/>
      <c r="Z762" s="82"/>
      <c r="AA762" s="82"/>
      <c r="AB762" s="2"/>
      <c r="AC762" s="2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</row>
    <row r="763" spans="1:199" s="4" customFormat="1">
      <c r="A763" s="6"/>
      <c r="B763" s="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2"/>
      <c r="U763" s="2"/>
      <c r="V763" s="85"/>
      <c r="W763" s="139"/>
      <c r="X763" s="126"/>
      <c r="Y763" s="85"/>
      <c r="Z763" s="82"/>
      <c r="AA763" s="82"/>
      <c r="AB763" s="2"/>
      <c r="AC763" s="2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</row>
    <row r="764" spans="1:199" s="4" customFormat="1">
      <c r="A764" s="6"/>
      <c r="B764" s="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2"/>
      <c r="U764" s="2"/>
      <c r="V764" s="85"/>
      <c r="W764" s="139"/>
      <c r="X764" s="126"/>
      <c r="Y764" s="85"/>
      <c r="Z764" s="82"/>
      <c r="AA764" s="82"/>
      <c r="AB764" s="2"/>
      <c r="AC764" s="2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</row>
    <row r="765" spans="1:199" s="4" customFormat="1">
      <c r="A765" s="6"/>
      <c r="B765" s="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2"/>
      <c r="U765" s="2"/>
      <c r="V765" s="85"/>
      <c r="W765" s="139"/>
      <c r="X765" s="126"/>
      <c r="Y765" s="85"/>
      <c r="Z765" s="82"/>
      <c r="AA765" s="82"/>
      <c r="AB765" s="2"/>
      <c r="AC765" s="2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</row>
    <row r="766" spans="1:199" s="4" customFormat="1">
      <c r="A766" s="6"/>
      <c r="B766" s="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2"/>
      <c r="U766" s="2"/>
      <c r="V766" s="85"/>
      <c r="W766" s="139"/>
      <c r="X766" s="126"/>
      <c r="Y766" s="85"/>
      <c r="Z766" s="82"/>
      <c r="AA766" s="82"/>
      <c r="AB766" s="2"/>
      <c r="AC766" s="2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</row>
    <row r="767" spans="1:199" s="4" customFormat="1">
      <c r="A767" s="6"/>
      <c r="B767" s="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2"/>
      <c r="U767" s="2"/>
      <c r="V767" s="85"/>
      <c r="W767" s="139"/>
      <c r="X767" s="126"/>
      <c r="Y767" s="85"/>
      <c r="Z767" s="82"/>
      <c r="AA767" s="82"/>
      <c r="AB767" s="2"/>
      <c r="AC767" s="2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</row>
    <row r="768" spans="1:199" s="4" customFormat="1">
      <c r="A768" s="6"/>
      <c r="B768" s="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2"/>
      <c r="U768" s="2"/>
      <c r="V768" s="85"/>
      <c r="W768" s="139"/>
      <c r="X768" s="126"/>
      <c r="Y768" s="85"/>
      <c r="Z768" s="82"/>
      <c r="AA768" s="82"/>
      <c r="AB768" s="2"/>
      <c r="AC768" s="2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</row>
    <row r="769" spans="1:199" s="4" customFormat="1">
      <c r="A769" s="6"/>
      <c r="B769" s="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2"/>
      <c r="U769" s="2"/>
      <c r="V769" s="85"/>
      <c r="W769" s="139"/>
      <c r="X769" s="126"/>
      <c r="Y769" s="85"/>
      <c r="Z769" s="82"/>
      <c r="AA769" s="82"/>
      <c r="AB769" s="2"/>
      <c r="AC769" s="2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</row>
    <row r="770" spans="1:199" s="4" customFormat="1">
      <c r="A770" s="6"/>
      <c r="B770" s="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2"/>
      <c r="U770" s="2"/>
      <c r="V770" s="85"/>
      <c r="W770" s="139"/>
      <c r="X770" s="126"/>
      <c r="Y770" s="85"/>
      <c r="Z770" s="82"/>
      <c r="AA770" s="82"/>
      <c r="AB770" s="2"/>
      <c r="AC770" s="2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</row>
    <row r="771" spans="1:199" s="4" customFormat="1">
      <c r="A771" s="6"/>
      <c r="B771" s="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2"/>
      <c r="U771" s="2"/>
      <c r="V771" s="85"/>
      <c r="W771" s="139"/>
      <c r="X771" s="126"/>
      <c r="Y771" s="85"/>
      <c r="Z771" s="82"/>
      <c r="AA771" s="82"/>
      <c r="AB771" s="2"/>
      <c r="AC771" s="2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</row>
    <row r="772" spans="1:199" s="4" customFormat="1">
      <c r="A772" s="6"/>
      <c r="B772" s="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2"/>
      <c r="U772" s="2"/>
      <c r="V772" s="85"/>
      <c r="W772" s="139"/>
      <c r="X772" s="126"/>
      <c r="Y772" s="85"/>
      <c r="Z772" s="82"/>
      <c r="AA772" s="82"/>
      <c r="AB772" s="2"/>
      <c r="AC772" s="2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</row>
    <row r="773" spans="1:199" s="4" customFormat="1">
      <c r="A773" s="6"/>
      <c r="B773" s="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2"/>
      <c r="U773" s="2"/>
      <c r="V773" s="85"/>
      <c r="W773" s="139"/>
      <c r="X773" s="126"/>
      <c r="Y773" s="85"/>
      <c r="Z773" s="82"/>
      <c r="AA773" s="82"/>
      <c r="AB773" s="2"/>
      <c r="AC773" s="2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</row>
    <row r="774" spans="1:199" s="4" customFormat="1">
      <c r="A774" s="6"/>
      <c r="B774" s="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2"/>
      <c r="U774" s="2"/>
      <c r="V774" s="85"/>
      <c r="W774" s="139"/>
      <c r="X774" s="126"/>
      <c r="Y774" s="85"/>
      <c r="Z774" s="82"/>
      <c r="AA774" s="82"/>
      <c r="AB774" s="2"/>
      <c r="AC774" s="2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</row>
    <row r="775" spans="1:199" s="4" customFormat="1">
      <c r="A775" s="6"/>
      <c r="B775" s="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2"/>
      <c r="U775" s="2"/>
      <c r="V775" s="85"/>
      <c r="W775" s="139"/>
      <c r="X775" s="126"/>
      <c r="Y775" s="85"/>
      <c r="Z775" s="82"/>
      <c r="AA775" s="82"/>
      <c r="AB775" s="2"/>
      <c r="AC775" s="2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</row>
    <row r="776" spans="1:199" s="4" customFormat="1">
      <c r="A776" s="6"/>
      <c r="B776" s="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2"/>
      <c r="U776" s="2"/>
      <c r="V776" s="85"/>
      <c r="W776" s="139"/>
      <c r="X776" s="126"/>
      <c r="Y776" s="85"/>
      <c r="Z776" s="82"/>
      <c r="AA776" s="82"/>
      <c r="AB776" s="2"/>
      <c r="AC776" s="2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</row>
    <row r="777" spans="1:199" s="4" customFormat="1">
      <c r="A777" s="6"/>
      <c r="B777" s="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2"/>
      <c r="U777" s="2"/>
      <c r="V777" s="85"/>
      <c r="W777" s="139"/>
      <c r="X777" s="126"/>
      <c r="Y777" s="85"/>
      <c r="Z777" s="82"/>
      <c r="AA777" s="82"/>
      <c r="AB777" s="2"/>
      <c r="AC777" s="2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</row>
    <row r="778" spans="1:199" s="4" customFormat="1">
      <c r="A778" s="6"/>
      <c r="B778" s="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2"/>
      <c r="U778" s="2"/>
      <c r="V778" s="85"/>
      <c r="W778" s="139"/>
      <c r="X778" s="126"/>
      <c r="Y778" s="85"/>
      <c r="Z778" s="82"/>
      <c r="AA778" s="82"/>
      <c r="AB778" s="2"/>
      <c r="AC778" s="2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</row>
    <row r="779" spans="1:199" s="4" customFormat="1">
      <c r="A779" s="6"/>
      <c r="B779" s="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2"/>
      <c r="U779" s="2"/>
      <c r="V779" s="85"/>
      <c r="W779" s="139"/>
      <c r="X779" s="126"/>
      <c r="Y779" s="85"/>
      <c r="Z779" s="82"/>
      <c r="AA779" s="82"/>
      <c r="AB779" s="2"/>
      <c r="AC779" s="2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</row>
    <row r="780" spans="1:199" s="4" customFormat="1">
      <c r="A780" s="6"/>
      <c r="B780" s="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2"/>
      <c r="U780" s="2"/>
      <c r="V780" s="85"/>
      <c r="W780" s="139"/>
      <c r="X780" s="126"/>
      <c r="Y780" s="85"/>
      <c r="Z780" s="82"/>
      <c r="AA780" s="82"/>
      <c r="AB780" s="2"/>
      <c r="AC780" s="2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</row>
    <row r="781" spans="1:199" s="4" customFormat="1">
      <c r="A781" s="6"/>
      <c r="B781" s="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2"/>
      <c r="U781" s="2"/>
      <c r="V781" s="85"/>
      <c r="W781" s="139"/>
      <c r="X781" s="126"/>
      <c r="Y781" s="85"/>
      <c r="Z781" s="82"/>
      <c r="AA781" s="82"/>
      <c r="AB781" s="2"/>
      <c r="AC781" s="2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</row>
    <row r="782" spans="1:199" s="4" customFormat="1">
      <c r="A782" s="6"/>
      <c r="B782" s="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2"/>
      <c r="U782" s="2"/>
      <c r="V782" s="85"/>
      <c r="W782" s="139"/>
      <c r="X782" s="126"/>
      <c r="Y782" s="85"/>
      <c r="Z782" s="82"/>
      <c r="AA782" s="82"/>
      <c r="AB782" s="2"/>
      <c r="AC782" s="2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</row>
    <row r="783" spans="1:199" s="4" customFormat="1">
      <c r="A783" s="6"/>
      <c r="B783" s="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2"/>
      <c r="U783" s="2"/>
      <c r="V783" s="85"/>
      <c r="W783" s="139"/>
      <c r="X783" s="126"/>
      <c r="Y783" s="85"/>
      <c r="Z783" s="82"/>
      <c r="AA783" s="82"/>
      <c r="AB783" s="2"/>
      <c r="AC783" s="2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</row>
    <row r="784" spans="1:199" s="4" customFormat="1">
      <c r="A784" s="6"/>
      <c r="B784" s="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2"/>
      <c r="U784" s="2"/>
      <c r="V784" s="85"/>
      <c r="W784" s="139"/>
      <c r="X784" s="126"/>
      <c r="Y784" s="85"/>
      <c r="Z784" s="82"/>
      <c r="AA784" s="82"/>
      <c r="AB784" s="2"/>
      <c r="AC784" s="2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</row>
    <row r="785" spans="1:199" s="4" customFormat="1">
      <c r="A785" s="6"/>
      <c r="B785" s="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2"/>
      <c r="U785" s="2"/>
      <c r="V785" s="85"/>
      <c r="W785" s="139"/>
      <c r="X785" s="126"/>
      <c r="Y785" s="85"/>
      <c r="Z785" s="82"/>
      <c r="AA785" s="82"/>
      <c r="AB785" s="2"/>
      <c r="AC785" s="2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</row>
    <row r="786" spans="1:199" s="4" customFormat="1">
      <c r="A786" s="6"/>
      <c r="B786" s="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2"/>
      <c r="U786" s="2"/>
      <c r="V786" s="85"/>
      <c r="W786" s="139"/>
      <c r="X786" s="126"/>
      <c r="Y786" s="85"/>
      <c r="Z786" s="82"/>
      <c r="AA786" s="82"/>
      <c r="AB786" s="2"/>
      <c r="AC786" s="2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</row>
    <row r="787" spans="1:199" s="4" customFormat="1">
      <c r="A787" s="6"/>
      <c r="B787" s="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2"/>
      <c r="U787" s="2"/>
      <c r="V787" s="85"/>
      <c r="W787" s="139"/>
      <c r="X787" s="126"/>
      <c r="Y787" s="85"/>
      <c r="Z787" s="82"/>
      <c r="AA787" s="82"/>
      <c r="AB787" s="2"/>
      <c r="AC787" s="2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</row>
    <row r="788" spans="1:199" s="4" customFormat="1">
      <c r="A788" s="6"/>
      <c r="B788" s="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2"/>
      <c r="U788" s="2"/>
      <c r="V788" s="85"/>
      <c r="W788" s="139"/>
      <c r="X788" s="126"/>
      <c r="Y788" s="85"/>
      <c r="Z788" s="82"/>
      <c r="AA788" s="82"/>
      <c r="AB788" s="2"/>
      <c r="AC788" s="2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</row>
    <row r="789" spans="1:199" s="4" customFormat="1">
      <c r="A789" s="6"/>
      <c r="B789" s="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2"/>
      <c r="U789" s="2"/>
      <c r="V789" s="85"/>
      <c r="W789" s="139"/>
      <c r="X789" s="126"/>
      <c r="Y789" s="85"/>
      <c r="Z789" s="82"/>
      <c r="AA789" s="82"/>
      <c r="AB789" s="2"/>
      <c r="AC789" s="2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</row>
    <row r="790" spans="1:199" s="4" customFormat="1">
      <c r="A790" s="6"/>
      <c r="B790" s="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2"/>
      <c r="U790" s="2"/>
      <c r="V790" s="85"/>
      <c r="W790" s="139"/>
      <c r="X790" s="126"/>
      <c r="Y790" s="85"/>
      <c r="Z790" s="82"/>
      <c r="AA790" s="82"/>
      <c r="AB790" s="2"/>
      <c r="AC790" s="2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</row>
    <row r="791" spans="1:199" s="4" customFormat="1">
      <c r="A791" s="6"/>
      <c r="B791" s="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2"/>
      <c r="U791" s="2"/>
      <c r="V791" s="85"/>
      <c r="W791" s="139"/>
      <c r="X791" s="126"/>
      <c r="Y791" s="85"/>
      <c r="Z791" s="82"/>
      <c r="AA791" s="82"/>
      <c r="AB791" s="2"/>
      <c r="AC791" s="2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</row>
    <row r="792" spans="1:199" s="4" customFormat="1">
      <c r="A792" s="6"/>
      <c r="B792" s="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2"/>
      <c r="U792" s="2"/>
      <c r="V792" s="85"/>
      <c r="W792" s="139"/>
      <c r="X792" s="126"/>
      <c r="Y792" s="85"/>
      <c r="Z792" s="82"/>
      <c r="AA792" s="82"/>
      <c r="AB792" s="2"/>
      <c r="AC792" s="2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</row>
    <row r="793" spans="1:199" s="4" customFormat="1">
      <c r="A793" s="6"/>
      <c r="B793" s="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2"/>
      <c r="U793" s="2"/>
      <c r="V793" s="85"/>
      <c r="W793" s="139"/>
      <c r="X793" s="126"/>
      <c r="Y793" s="85"/>
      <c r="Z793" s="82"/>
      <c r="AA793" s="82"/>
      <c r="AB793" s="2"/>
      <c r="AC793" s="2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</row>
    <row r="794" spans="1:199" s="4" customFormat="1">
      <c r="A794" s="6"/>
      <c r="B794" s="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2"/>
      <c r="U794" s="2"/>
      <c r="V794" s="85"/>
      <c r="W794" s="139"/>
      <c r="X794" s="126"/>
      <c r="Y794" s="85"/>
      <c r="Z794" s="82"/>
      <c r="AA794" s="82"/>
      <c r="AB794" s="2"/>
      <c r="AC794" s="2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</row>
    <row r="795" spans="1:199" s="4" customFormat="1">
      <c r="A795" s="6"/>
      <c r="B795" s="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2"/>
      <c r="U795" s="2"/>
      <c r="V795" s="85"/>
      <c r="W795" s="139"/>
      <c r="X795" s="126"/>
      <c r="Y795" s="85"/>
      <c r="Z795" s="82"/>
      <c r="AA795" s="82"/>
      <c r="AB795" s="2"/>
      <c r="AC795" s="2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</row>
    <row r="796" spans="1:199" s="4" customFormat="1">
      <c r="A796" s="6"/>
      <c r="B796" s="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2"/>
      <c r="U796" s="2"/>
      <c r="V796" s="85"/>
      <c r="W796" s="139"/>
      <c r="X796" s="126"/>
      <c r="Y796" s="85"/>
      <c r="Z796" s="82"/>
      <c r="AA796" s="82"/>
      <c r="AB796" s="2"/>
      <c r="AC796" s="2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</row>
    <row r="797" spans="1:199" s="4" customFormat="1">
      <c r="A797" s="6"/>
      <c r="B797" s="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2"/>
      <c r="U797" s="2"/>
      <c r="V797" s="85"/>
      <c r="W797" s="139"/>
      <c r="X797" s="126"/>
      <c r="Y797" s="85"/>
      <c r="Z797" s="82"/>
      <c r="AA797" s="82"/>
      <c r="AB797" s="2"/>
      <c r="AC797" s="2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</row>
    <row r="798" spans="1:199" s="4" customFormat="1">
      <c r="A798" s="6"/>
      <c r="B798" s="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2"/>
      <c r="U798" s="2"/>
      <c r="V798" s="85"/>
      <c r="W798" s="139"/>
      <c r="X798" s="126"/>
      <c r="Y798" s="85"/>
      <c r="Z798" s="82"/>
      <c r="AA798" s="82"/>
      <c r="AB798" s="2"/>
      <c r="AC798" s="2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</row>
    <row r="799" spans="1:199" s="4" customFormat="1">
      <c r="A799" s="6"/>
      <c r="B799" s="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2"/>
      <c r="U799" s="2"/>
      <c r="V799" s="85"/>
      <c r="W799" s="139"/>
      <c r="X799" s="126"/>
      <c r="Y799" s="85"/>
      <c r="Z799" s="82"/>
      <c r="AA799" s="82"/>
      <c r="AB799" s="2"/>
      <c r="AC799" s="2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</row>
    <row r="800" spans="1:199" s="4" customFormat="1">
      <c r="A800" s="6"/>
      <c r="B800" s="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2"/>
      <c r="U800" s="2"/>
      <c r="V800" s="85"/>
      <c r="W800" s="139"/>
      <c r="X800" s="126"/>
      <c r="Y800" s="85"/>
      <c r="Z800" s="82"/>
      <c r="AA800" s="82"/>
      <c r="AB800" s="2"/>
      <c r="AC800" s="2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</row>
    <row r="801" spans="1:199" s="4" customFormat="1">
      <c r="A801" s="6"/>
      <c r="B801" s="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2"/>
      <c r="U801" s="2"/>
      <c r="V801" s="85"/>
      <c r="W801" s="139"/>
      <c r="X801" s="126"/>
      <c r="Y801" s="85"/>
      <c r="Z801" s="82"/>
      <c r="AA801" s="82"/>
      <c r="AB801" s="2"/>
      <c r="AC801" s="2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</row>
    <row r="802" spans="1:199" s="4" customFormat="1">
      <c r="A802" s="6"/>
      <c r="B802" s="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2"/>
      <c r="U802" s="2"/>
      <c r="V802" s="85"/>
      <c r="W802" s="139"/>
      <c r="X802" s="126"/>
      <c r="Y802" s="85"/>
      <c r="Z802" s="82"/>
      <c r="AA802" s="82"/>
      <c r="AB802" s="2"/>
      <c r="AC802" s="2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</row>
    <row r="803" spans="1:199" s="4" customFormat="1">
      <c r="A803" s="6"/>
      <c r="B803" s="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2"/>
      <c r="U803" s="2"/>
      <c r="V803" s="85"/>
      <c r="W803" s="139"/>
      <c r="X803" s="126"/>
      <c r="Y803" s="85"/>
      <c r="Z803" s="82"/>
      <c r="AA803" s="82"/>
      <c r="AB803" s="2"/>
      <c r="AC803" s="2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</row>
    <row r="804" spans="1:199" s="4" customFormat="1">
      <c r="A804" s="6"/>
      <c r="B804" s="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2"/>
      <c r="U804" s="2"/>
      <c r="V804" s="85"/>
      <c r="W804" s="139"/>
      <c r="X804" s="126"/>
      <c r="Y804" s="85"/>
      <c r="Z804" s="82"/>
      <c r="AA804" s="82"/>
      <c r="AB804" s="2"/>
      <c r="AC804" s="2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</row>
    <row r="805" spans="1:199" s="4" customFormat="1">
      <c r="A805" s="6"/>
      <c r="B805" s="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2"/>
      <c r="U805" s="2"/>
      <c r="V805" s="85"/>
      <c r="W805" s="139"/>
      <c r="X805" s="126"/>
      <c r="Y805" s="85"/>
      <c r="Z805" s="82"/>
      <c r="AA805" s="82"/>
      <c r="AB805" s="2"/>
      <c r="AC805" s="2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</row>
    <row r="806" spans="1:199" s="4" customFormat="1">
      <c r="A806" s="6"/>
      <c r="B806" s="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2"/>
      <c r="U806" s="2"/>
      <c r="V806" s="85"/>
      <c r="W806" s="139"/>
      <c r="X806" s="126"/>
      <c r="Y806" s="85"/>
      <c r="Z806" s="82"/>
      <c r="AA806" s="82"/>
      <c r="AB806" s="2"/>
      <c r="AC806" s="2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</row>
    <row r="807" spans="1:199" s="4" customFormat="1">
      <c r="A807" s="6"/>
      <c r="B807" s="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2"/>
      <c r="U807" s="2"/>
      <c r="V807" s="85"/>
      <c r="W807" s="139"/>
      <c r="X807" s="126"/>
      <c r="Y807" s="85"/>
      <c r="Z807" s="82"/>
      <c r="AA807" s="82"/>
      <c r="AB807" s="2"/>
      <c r="AC807" s="2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</row>
    <row r="808" spans="1:199" s="4" customFormat="1">
      <c r="A808" s="6"/>
      <c r="B808" s="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2"/>
      <c r="U808" s="2"/>
      <c r="V808" s="85"/>
      <c r="W808" s="139"/>
      <c r="X808" s="126"/>
      <c r="Y808" s="85"/>
      <c r="Z808" s="82"/>
      <c r="AA808" s="82"/>
      <c r="AB808" s="2"/>
      <c r="AC808" s="2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</row>
    <row r="809" spans="1:199" s="4" customFormat="1">
      <c r="A809" s="6"/>
      <c r="B809" s="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2"/>
      <c r="U809" s="2"/>
      <c r="V809" s="85"/>
      <c r="W809" s="139"/>
      <c r="X809" s="126"/>
      <c r="Y809" s="85"/>
      <c r="Z809" s="82"/>
      <c r="AA809" s="82"/>
      <c r="AB809" s="2"/>
      <c r="AC809" s="2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</row>
    <row r="810" spans="1:199" s="4" customFormat="1">
      <c r="A810" s="6"/>
      <c r="B810" s="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2"/>
      <c r="U810" s="2"/>
      <c r="V810" s="85"/>
      <c r="W810" s="139"/>
      <c r="X810" s="126"/>
      <c r="Y810" s="85"/>
      <c r="Z810" s="82"/>
      <c r="AA810" s="82"/>
      <c r="AB810" s="2"/>
      <c r="AC810" s="2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</row>
    <row r="811" spans="1:199" s="4" customFormat="1">
      <c r="A811" s="6"/>
      <c r="B811" s="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2"/>
      <c r="U811" s="2"/>
      <c r="V811" s="85"/>
      <c r="W811" s="139"/>
      <c r="X811" s="126"/>
      <c r="Y811" s="85"/>
      <c r="Z811" s="82"/>
      <c r="AA811" s="82"/>
      <c r="AB811" s="2"/>
      <c r="AC811" s="2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</row>
    <row r="812" spans="1:199" s="4" customFormat="1">
      <c r="A812" s="6"/>
      <c r="B812" s="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2"/>
      <c r="U812" s="2"/>
      <c r="V812" s="85"/>
      <c r="W812" s="139"/>
      <c r="X812" s="126"/>
      <c r="Y812" s="85"/>
      <c r="Z812" s="82"/>
      <c r="AA812" s="82"/>
      <c r="AB812" s="2"/>
      <c r="AC812" s="2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</row>
    <row r="813" spans="1:199" s="4" customFormat="1">
      <c r="A813" s="6"/>
      <c r="B813" s="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2"/>
      <c r="U813" s="2"/>
      <c r="V813" s="85"/>
      <c r="W813" s="139"/>
      <c r="X813" s="126"/>
      <c r="Y813" s="85"/>
      <c r="Z813" s="82"/>
      <c r="AA813" s="82"/>
      <c r="AB813" s="2"/>
      <c r="AC813" s="2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</row>
    <row r="814" spans="1:199" s="4" customFormat="1">
      <c r="A814" s="6"/>
      <c r="B814" s="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2"/>
      <c r="U814" s="2"/>
      <c r="V814" s="85"/>
      <c r="W814" s="139"/>
      <c r="X814" s="126"/>
      <c r="Y814" s="85"/>
      <c r="Z814" s="82"/>
      <c r="AA814" s="82"/>
      <c r="AB814" s="2"/>
      <c r="AC814" s="2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</row>
    <row r="815" spans="1:199" s="4" customFormat="1">
      <c r="A815" s="6"/>
      <c r="B815" s="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2"/>
      <c r="U815" s="2"/>
      <c r="V815" s="85"/>
      <c r="W815" s="139"/>
      <c r="X815" s="126"/>
      <c r="Y815" s="85"/>
      <c r="Z815" s="82"/>
      <c r="AA815" s="82"/>
      <c r="AB815" s="2"/>
      <c r="AC815" s="2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</row>
    <row r="816" spans="1:199" s="4" customFormat="1">
      <c r="A816" s="6"/>
      <c r="B816" s="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2"/>
      <c r="U816" s="2"/>
      <c r="V816" s="85"/>
      <c r="W816" s="139"/>
      <c r="X816" s="126"/>
      <c r="Y816" s="85"/>
      <c r="Z816" s="82"/>
      <c r="AA816" s="82"/>
      <c r="AB816" s="2"/>
      <c r="AC816" s="2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</row>
    <row r="817" spans="1:199" s="4" customFormat="1">
      <c r="A817" s="6"/>
      <c r="B817" s="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2"/>
      <c r="U817" s="2"/>
      <c r="V817" s="85"/>
      <c r="W817" s="139"/>
      <c r="X817" s="126"/>
      <c r="Y817" s="85"/>
      <c r="Z817" s="82"/>
      <c r="AA817" s="82"/>
      <c r="AB817" s="2"/>
      <c r="AC817" s="2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</row>
    <row r="818" spans="1:199" s="4" customFormat="1">
      <c r="A818" s="6"/>
      <c r="B818" s="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2"/>
      <c r="U818" s="2"/>
      <c r="V818" s="85"/>
      <c r="W818" s="139"/>
      <c r="X818" s="126"/>
      <c r="Y818" s="85"/>
      <c r="Z818" s="82"/>
      <c r="AA818" s="82"/>
      <c r="AB818" s="2"/>
      <c r="AC818" s="2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</row>
    <row r="819" spans="1:199" s="4" customFormat="1">
      <c r="A819" s="6"/>
      <c r="B819" s="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2"/>
      <c r="U819" s="2"/>
      <c r="V819" s="85"/>
      <c r="W819" s="139"/>
      <c r="X819" s="126"/>
      <c r="Y819" s="85"/>
      <c r="Z819" s="82"/>
      <c r="AA819" s="82"/>
      <c r="AB819" s="2"/>
      <c r="AC819" s="2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</row>
    <row r="820" spans="1:199" s="4" customFormat="1">
      <c r="A820" s="6"/>
      <c r="B820" s="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2"/>
      <c r="U820" s="2"/>
      <c r="V820" s="85"/>
      <c r="W820" s="139"/>
      <c r="X820" s="126"/>
      <c r="Y820" s="85"/>
      <c r="Z820" s="82"/>
      <c r="AA820" s="82"/>
      <c r="AB820" s="2"/>
      <c r="AC820" s="2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</row>
    <row r="821" spans="1:199" s="4" customFormat="1">
      <c r="A821" s="6"/>
      <c r="B821" s="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2"/>
      <c r="U821" s="2"/>
      <c r="V821" s="85"/>
      <c r="W821" s="139"/>
      <c r="X821" s="126"/>
      <c r="Y821" s="85"/>
      <c r="Z821" s="82"/>
      <c r="AA821" s="82"/>
      <c r="AB821" s="2"/>
      <c r="AC821" s="2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</row>
    <row r="822" spans="1:199" s="4" customFormat="1">
      <c r="A822" s="6"/>
      <c r="B822" s="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2"/>
      <c r="U822" s="2"/>
      <c r="V822" s="85"/>
      <c r="W822" s="139"/>
      <c r="X822" s="126"/>
      <c r="Y822" s="85"/>
      <c r="Z822" s="82"/>
      <c r="AA822" s="82"/>
      <c r="AB822" s="2"/>
      <c r="AC822" s="2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</row>
    <row r="823" spans="1:199" s="4" customFormat="1">
      <c r="A823" s="6"/>
      <c r="B823" s="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2"/>
      <c r="U823" s="2"/>
      <c r="V823" s="85"/>
      <c r="W823" s="139"/>
      <c r="X823" s="126"/>
      <c r="Y823" s="85"/>
      <c r="Z823" s="82"/>
      <c r="AA823" s="82"/>
      <c r="AB823" s="2"/>
      <c r="AC823" s="2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</row>
    <row r="824" spans="1:199" s="4" customFormat="1">
      <c r="A824" s="6"/>
      <c r="B824" s="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2"/>
      <c r="U824" s="2"/>
      <c r="V824" s="85"/>
      <c r="W824" s="139"/>
      <c r="X824" s="126"/>
      <c r="Y824" s="85"/>
      <c r="Z824" s="82"/>
      <c r="AA824" s="82"/>
      <c r="AB824" s="2"/>
      <c r="AC824" s="2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</row>
    <row r="825" spans="1:199" s="4" customFormat="1">
      <c r="A825" s="6"/>
      <c r="B825" s="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2"/>
      <c r="U825" s="2"/>
      <c r="V825" s="85"/>
      <c r="W825" s="139"/>
      <c r="X825" s="126"/>
      <c r="Y825" s="85"/>
      <c r="Z825" s="82"/>
      <c r="AA825" s="82"/>
      <c r="AB825" s="2"/>
      <c r="AC825" s="2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</row>
    <row r="826" spans="1:199" s="4" customFormat="1">
      <c r="A826" s="6"/>
      <c r="B826" s="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2"/>
      <c r="U826" s="2"/>
      <c r="V826" s="85"/>
      <c r="W826" s="139"/>
      <c r="X826" s="126"/>
      <c r="Y826" s="85"/>
      <c r="Z826" s="82"/>
      <c r="AA826" s="82"/>
      <c r="AB826" s="2"/>
      <c r="AC826" s="2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</row>
    <row r="827" spans="1:199" s="4" customFormat="1">
      <c r="A827" s="6"/>
      <c r="B827" s="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2"/>
      <c r="U827" s="2"/>
      <c r="V827" s="85"/>
      <c r="W827" s="139"/>
      <c r="X827" s="126"/>
      <c r="Y827" s="85"/>
      <c r="Z827" s="82"/>
      <c r="AA827" s="82"/>
      <c r="AB827" s="2"/>
      <c r="AC827" s="2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</row>
    <row r="828" spans="1:199" s="4" customFormat="1">
      <c r="A828" s="6"/>
      <c r="B828" s="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2"/>
      <c r="U828" s="2"/>
      <c r="V828" s="85"/>
      <c r="W828" s="139"/>
      <c r="X828" s="126"/>
      <c r="Y828" s="85"/>
      <c r="Z828" s="82"/>
      <c r="AA828" s="82"/>
      <c r="AB828" s="2"/>
      <c r="AC828" s="2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</row>
    <row r="829" spans="1:199" s="4" customFormat="1">
      <c r="A829" s="6"/>
      <c r="B829" s="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2"/>
      <c r="U829" s="2"/>
      <c r="V829" s="85"/>
      <c r="W829" s="139"/>
      <c r="X829" s="126"/>
      <c r="Y829" s="85"/>
      <c r="Z829" s="82"/>
      <c r="AA829" s="82"/>
      <c r="AB829" s="2"/>
      <c r="AC829" s="2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</row>
    <row r="830" spans="1:199" s="4" customFormat="1">
      <c r="A830" s="6"/>
      <c r="B830" s="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2"/>
      <c r="U830" s="2"/>
      <c r="V830" s="85"/>
      <c r="W830" s="139"/>
      <c r="X830" s="126"/>
      <c r="Y830" s="85"/>
      <c r="Z830" s="82"/>
      <c r="AA830" s="82"/>
      <c r="AB830" s="2"/>
      <c r="AC830" s="2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</row>
    <row r="831" spans="1:199" s="4" customFormat="1">
      <c r="A831" s="6"/>
      <c r="B831" s="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2"/>
      <c r="U831" s="2"/>
      <c r="V831" s="85"/>
      <c r="W831" s="139"/>
      <c r="X831" s="126"/>
      <c r="Y831" s="85"/>
      <c r="Z831" s="82"/>
      <c r="AA831" s="82"/>
      <c r="AB831" s="2"/>
      <c r="AC831" s="2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</row>
    <row r="832" spans="1:199" s="4" customFormat="1">
      <c r="A832" s="6"/>
      <c r="B832" s="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2"/>
      <c r="U832" s="2"/>
      <c r="V832" s="85"/>
      <c r="W832" s="139"/>
      <c r="X832" s="126"/>
      <c r="Y832" s="85"/>
      <c r="Z832" s="82"/>
      <c r="AA832" s="82"/>
      <c r="AB832" s="2"/>
      <c r="AC832" s="2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</row>
    <row r="833" spans="1:199" s="4" customFormat="1">
      <c r="A833" s="6"/>
      <c r="B833" s="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2"/>
      <c r="U833" s="2"/>
      <c r="V833" s="85"/>
      <c r="W833" s="139"/>
      <c r="X833" s="126"/>
      <c r="Y833" s="85"/>
      <c r="Z833" s="82"/>
      <c r="AA833" s="82"/>
      <c r="AB833" s="2"/>
      <c r="AC833" s="2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</row>
    <row r="834" spans="1:199" s="4" customFormat="1">
      <c r="A834" s="6"/>
      <c r="B834" s="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2"/>
      <c r="U834" s="2"/>
      <c r="V834" s="85"/>
      <c r="W834" s="139"/>
      <c r="X834" s="126"/>
      <c r="Y834" s="85"/>
      <c r="Z834" s="82"/>
      <c r="AA834" s="82"/>
      <c r="AB834" s="2"/>
      <c r="AC834" s="2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</row>
    <row r="835" spans="1:199" s="4" customFormat="1">
      <c r="A835" s="6"/>
      <c r="B835" s="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2"/>
      <c r="U835" s="2"/>
      <c r="V835" s="85"/>
      <c r="W835" s="139"/>
      <c r="X835" s="126"/>
      <c r="Y835" s="85"/>
      <c r="Z835" s="82"/>
      <c r="AA835" s="82"/>
      <c r="AB835" s="2"/>
      <c r="AC835" s="2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</row>
    <row r="836" spans="1:199" s="4" customFormat="1">
      <c r="A836" s="6"/>
      <c r="B836" s="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2"/>
      <c r="U836" s="2"/>
      <c r="V836" s="85"/>
      <c r="W836" s="139"/>
      <c r="X836" s="126"/>
      <c r="Y836" s="85"/>
      <c r="Z836" s="82"/>
      <c r="AA836" s="82"/>
      <c r="AB836" s="2"/>
      <c r="AC836" s="2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</row>
    <row r="837" spans="1:199" s="4" customFormat="1">
      <c r="A837" s="6"/>
      <c r="B837" s="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2"/>
      <c r="U837" s="2"/>
      <c r="V837" s="85"/>
      <c r="W837" s="139"/>
      <c r="X837" s="126"/>
      <c r="Y837" s="85"/>
      <c r="Z837" s="82"/>
      <c r="AA837" s="82"/>
      <c r="AB837" s="2"/>
      <c r="AC837" s="2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</row>
    <row r="838" spans="1:199" s="4" customFormat="1">
      <c r="A838" s="6"/>
      <c r="B838" s="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2"/>
      <c r="U838" s="2"/>
      <c r="V838" s="85"/>
      <c r="W838" s="139"/>
      <c r="X838" s="126"/>
      <c r="Y838" s="85"/>
      <c r="Z838" s="82"/>
      <c r="AA838" s="82"/>
      <c r="AB838" s="2"/>
      <c r="AC838" s="2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</row>
    <row r="839" spans="1:199" s="4" customFormat="1">
      <c r="A839" s="6"/>
      <c r="B839" s="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2"/>
      <c r="U839" s="2"/>
      <c r="V839" s="85"/>
      <c r="W839" s="139"/>
      <c r="X839" s="126"/>
      <c r="Y839" s="85"/>
      <c r="Z839" s="82"/>
      <c r="AA839" s="82"/>
      <c r="AB839" s="2"/>
      <c r="AC839" s="2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</row>
    <row r="840" spans="1:199" s="4" customFormat="1">
      <c r="A840" s="6"/>
      <c r="B840" s="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2"/>
      <c r="U840" s="2"/>
      <c r="V840" s="85"/>
      <c r="W840" s="139"/>
      <c r="X840" s="126"/>
      <c r="Y840" s="85"/>
      <c r="Z840" s="82"/>
      <c r="AA840" s="82"/>
      <c r="AB840" s="2"/>
      <c r="AC840" s="2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</row>
    <row r="841" spans="1:199" s="4" customFormat="1">
      <c r="A841" s="6"/>
      <c r="B841" s="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2"/>
      <c r="U841" s="2"/>
      <c r="V841" s="85"/>
      <c r="W841" s="139"/>
      <c r="X841" s="126"/>
      <c r="Y841" s="85"/>
      <c r="Z841" s="82"/>
      <c r="AA841" s="82"/>
      <c r="AB841" s="2"/>
      <c r="AC841" s="2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</row>
    <row r="842" spans="1:199" s="4" customFormat="1">
      <c r="A842" s="6"/>
      <c r="B842" s="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2"/>
      <c r="U842" s="2"/>
      <c r="V842" s="85"/>
      <c r="W842" s="139"/>
      <c r="X842" s="126"/>
      <c r="Y842" s="85"/>
      <c r="Z842" s="82"/>
      <c r="AA842" s="82"/>
      <c r="AB842" s="2"/>
      <c r="AC842" s="2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</row>
    <row r="843" spans="1:199" s="4" customFormat="1">
      <c r="A843" s="6"/>
      <c r="B843" s="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2"/>
      <c r="U843" s="2"/>
      <c r="V843" s="85"/>
      <c r="W843" s="139"/>
      <c r="X843" s="126"/>
      <c r="Y843" s="85"/>
      <c r="Z843" s="82"/>
      <c r="AA843" s="82"/>
      <c r="AB843" s="2"/>
      <c r="AC843" s="2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</row>
    <row r="844" spans="1:199" s="4" customFormat="1">
      <c r="A844" s="6"/>
      <c r="B844" s="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2"/>
      <c r="U844" s="2"/>
      <c r="V844" s="85"/>
      <c r="W844" s="139"/>
      <c r="X844" s="126"/>
      <c r="Y844" s="85"/>
      <c r="Z844" s="82"/>
      <c r="AA844" s="82"/>
      <c r="AB844" s="2"/>
      <c r="AC844" s="2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</row>
    <row r="845" spans="1:199" s="4" customFormat="1">
      <c r="A845" s="6"/>
      <c r="B845" s="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2"/>
      <c r="U845" s="2"/>
      <c r="V845" s="85"/>
      <c r="W845" s="139"/>
      <c r="X845" s="126"/>
      <c r="Y845" s="85"/>
      <c r="Z845" s="82"/>
      <c r="AA845" s="82"/>
      <c r="AB845" s="2"/>
      <c r="AC845" s="2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</row>
    <row r="846" spans="1:199" s="4" customFormat="1">
      <c r="A846" s="6"/>
      <c r="B846" s="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2"/>
      <c r="U846" s="2"/>
      <c r="V846" s="85"/>
      <c r="W846" s="139"/>
      <c r="X846" s="126"/>
      <c r="Y846" s="85"/>
      <c r="Z846" s="82"/>
      <c r="AA846" s="82"/>
      <c r="AB846" s="2"/>
      <c r="AC846" s="2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</row>
    <row r="847" spans="1:199" s="4" customFormat="1">
      <c r="A847" s="6"/>
      <c r="B847" s="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2"/>
      <c r="U847" s="2"/>
      <c r="V847" s="85"/>
      <c r="W847" s="139"/>
      <c r="X847" s="126"/>
      <c r="Y847" s="85"/>
      <c r="Z847" s="82"/>
      <c r="AA847" s="82"/>
      <c r="AB847" s="2"/>
      <c r="AC847" s="2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</row>
    <row r="848" spans="1:199" s="4" customFormat="1">
      <c r="A848" s="6"/>
      <c r="B848" s="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2"/>
      <c r="U848" s="2"/>
      <c r="V848" s="85"/>
      <c r="W848" s="139"/>
      <c r="X848" s="126"/>
      <c r="Y848" s="85"/>
      <c r="Z848" s="82"/>
      <c r="AA848" s="82"/>
      <c r="AB848" s="2"/>
      <c r="AC848" s="2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</row>
    <row r="849" spans="1:199" s="4" customFormat="1">
      <c r="A849" s="6"/>
      <c r="B849" s="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2"/>
      <c r="U849" s="2"/>
      <c r="V849" s="85"/>
      <c r="W849" s="139"/>
      <c r="X849" s="126"/>
      <c r="Y849" s="85"/>
      <c r="Z849" s="82"/>
      <c r="AA849" s="82"/>
      <c r="AB849" s="2"/>
      <c r="AC849" s="2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</row>
    <row r="850" spans="1:199" s="4" customFormat="1">
      <c r="A850" s="6"/>
      <c r="B850" s="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2"/>
      <c r="U850" s="2"/>
      <c r="V850" s="85"/>
      <c r="W850" s="139"/>
      <c r="X850" s="126"/>
      <c r="Y850" s="85"/>
      <c r="Z850" s="82"/>
      <c r="AA850" s="82"/>
      <c r="AB850" s="2"/>
      <c r="AC850" s="2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</row>
    <row r="851" spans="1:199" s="4" customFormat="1">
      <c r="A851" s="6"/>
      <c r="B851" s="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2"/>
      <c r="U851" s="2"/>
      <c r="V851" s="85"/>
      <c r="W851" s="139"/>
      <c r="X851" s="126"/>
      <c r="Y851" s="85"/>
      <c r="Z851" s="82"/>
      <c r="AA851" s="82"/>
      <c r="AB851" s="2"/>
      <c r="AC851" s="2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</row>
    <row r="852" spans="1:199" s="4" customFormat="1">
      <c r="A852" s="6"/>
      <c r="B852" s="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2"/>
      <c r="U852" s="2"/>
      <c r="V852" s="85"/>
      <c r="W852" s="139"/>
      <c r="X852" s="126"/>
      <c r="Y852" s="85"/>
      <c r="Z852" s="82"/>
      <c r="AA852" s="82"/>
      <c r="AB852" s="2"/>
      <c r="AC852" s="2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</row>
    <row r="853" spans="1:199" s="4" customFormat="1">
      <c r="A853" s="6"/>
      <c r="B853" s="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2"/>
      <c r="U853" s="2"/>
      <c r="V853" s="85"/>
      <c r="W853" s="139"/>
      <c r="X853" s="126"/>
      <c r="Y853" s="85"/>
      <c r="Z853" s="82"/>
      <c r="AA853" s="82"/>
      <c r="AB853" s="2"/>
      <c r="AC853" s="2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</row>
    <row r="854" spans="1:199" s="4" customFormat="1">
      <c r="A854" s="6"/>
      <c r="B854" s="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2"/>
      <c r="U854" s="2"/>
      <c r="V854" s="85"/>
      <c r="W854" s="139"/>
      <c r="X854" s="126"/>
      <c r="Y854" s="85"/>
      <c r="Z854" s="82"/>
      <c r="AA854" s="82"/>
      <c r="AB854" s="2"/>
      <c r="AC854" s="2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</row>
    <row r="855" spans="1:199" s="4" customFormat="1">
      <c r="A855" s="6"/>
      <c r="B855" s="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2"/>
      <c r="U855" s="2"/>
      <c r="V855" s="85"/>
      <c r="W855" s="139"/>
      <c r="X855" s="126"/>
      <c r="Y855" s="85"/>
      <c r="Z855" s="82"/>
      <c r="AA855" s="82"/>
      <c r="AB855" s="2"/>
      <c r="AC855" s="2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</row>
    <row r="856" spans="1:199" s="4" customFormat="1">
      <c r="A856" s="6"/>
      <c r="B856" s="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2"/>
      <c r="U856" s="2"/>
      <c r="V856" s="85"/>
      <c r="W856" s="139"/>
      <c r="X856" s="126"/>
      <c r="Y856" s="85"/>
      <c r="Z856" s="82"/>
      <c r="AA856" s="82"/>
      <c r="AB856" s="2"/>
      <c r="AC856" s="2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</row>
    <row r="857" spans="1:199" s="4" customFormat="1">
      <c r="A857" s="6"/>
      <c r="B857" s="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2"/>
      <c r="U857" s="2"/>
      <c r="V857" s="85"/>
      <c r="W857" s="139"/>
      <c r="X857" s="126"/>
      <c r="Y857" s="85"/>
      <c r="Z857" s="82"/>
      <c r="AA857" s="82"/>
      <c r="AB857" s="2"/>
      <c r="AC857" s="2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</row>
    <row r="858" spans="1:199" s="4" customFormat="1">
      <c r="A858" s="6"/>
      <c r="B858" s="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2"/>
      <c r="U858" s="2"/>
      <c r="V858" s="85"/>
      <c r="W858" s="139"/>
      <c r="X858" s="126"/>
      <c r="Y858" s="85"/>
      <c r="Z858" s="82"/>
      <c r="AA858" s="82"/>
      <c r="AB858" s="2"/>
      <c r="AC858" s="2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</row>
    <row r="859" spans="1:199" s="4" customFormat="1">
      <c r="A859" s="6"/>
      <c r="B859" s="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2"/>
      <c r="U859" s="2"/>
      <c r="V859" s="85"/>
      <c r="W859" s="139"/>
      <c r="X859" s="126"/>
      <c r="Y859" s="85"/>
      <c r="Z859" s="82"/>
      <c r="AA859" s="82"/>
      <c r="AB859" s="2"/>
      <c r="AC859" s="2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</row>
    <row r="860" spans="1:199" s="4" customFormat="1">
      <c r="A860" s="6"/>
      <c r="B860" s="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2"/>
      <c r="U860" s="2"/>
      <c r="V860" s="85"/>
      <c r="W860" s="139"/>
      <c r="X860" s="126"/>
      <c r="Y860" s="85"/>
      <c r="Z860" s="82"/>
      <c r="AA860" s="82"/>
      <c r="AB860" s="2"/>
      <c r="AC860" s="2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</row>
    <row r="861" spans="1:199" s="4" customFormat="1">
      <c r="A861" s="6"/>
      <c r="B861" s="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2"/>
      <c r="U861" s="2"/>
      <c r="V861" s="85"/>
      <c r="W861" s="139"/>
      <c r="X861" s="126"/>
      <c r="Y861" s="85"/>
      <c r="Z861" s="82"/>
      <c r="AA861" s="82"/>
      <c r="AB861" s="2"/>
      <c r="AC861" s="2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</row>
    <row r="862" spans="1:199" s="4" customFormat="1">
      <c r="A862" s="6"/>
      <c r="B862" s="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2"/>
      <c r="U862" s="2"/>
      <c r="V862" s="85"/>
      <c r="W862" s="139"/>
      <c r="X862" s="126"/>
      <c r="Y862" s="85"/>
      <c r="Z862" s="82"/>
      <c r="AA862" s="82"/>
      <c r="AB862" s="2"/>
      <c r="AC862" s="2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</row>
    <row r="863" spans="1:199" s="4" customFormat="1">
      <c r="A863" s="6"/>
      <c r="B863" s="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2"/>
      <c r="U863" s="2"/>
      <c r="V863" s="85"/>
      <c r="W863" s="139"/>
      <c r="X863" s="126"/>
      <c r="Y863" s="85"/>
      <c r="Z863" s="82"/>
      <c r="AA863" s="82"/>
      <c r="AB863" s="2"/>
      <c r="AC863" s="2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</row>
    <row r="864" spans="1:199" s="4" customFormat="1">
      <c r="A864" s="6"/>
      <c r="B864" s="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2"/>
      <c r="U864" s="2"/>
      <c r="V864" s="85"/>
      <c r="W864" s="139"/>
      <c r="X864" s="126"/>
      <c r="Y864" s="85"/>
      <c r="Z864" s="82"/>
      <c r="AA864" s="82"/>
      <c r="AB864" s="2"/>
      <c r="AC864" s="2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</row>
    <row r="865" spans="1:199" s="4" customFormat="1">
      <c r="A865" s="6"/>
      <c r="B865" s="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2"/>
      <c r="U865" s="2"/>
      <c r="V865" s="85"/>
      <c r="W865" s="139"/>
      <c r="X865" s="126"/>
      <c r="Y865" s="85"/>
      <c r="Z865" s="82"/>
      <c r="AA865" s="82"/>
      <c r="AB865" s="2"/>
      <c r="AC865" s="2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</row>
    <row r="866" spans="1:199" s="4" customFormat="1">
      <c r="A866" s="6"/>
      <c r="B866" s="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2"/>
      <c r="U866" s="2"/>
      <c r="V866" s="85"/>
      <c r="W866" s="139"/>
      <c r="X866" s="126"/>
      <c r="Y866" s="85"/>
      <c r="Z866" s="82"/>
      <c r="AA866" s="82"/>
      <c r="AB866" s="2"/>
      <c r="AC866" s="2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</row>
    <row r="867" spans="1:199" s="4" customFormat="1">
      <c r="A867" s="6"/>
      <c r="B867" s="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2"/>
      <c r="U867" s="2"/>
      <c r="V867" s="85"/>
      <c r="W867" s="139"/>
      <c r="X867" s="126"/>
      <c r="Y867" s="85"/>
      <c r="Z867" s="82"/>
      <c r="AA867" s="82"/>
      <c r="AB867" s="2"/>
      <c r="AC867" s="2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</row>
    <row r="868" spans="1:199" s="4" customFormat="1">
      <c r="A868" s="6"/>
      <c r="B868" s="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2"/>
      <c r="U868" s="2"/>
      <c r="V868" s="85"/>
      <c r="W868" s="139"/>
      <c r="X868" s="126"/>
      <c r="Y868" s="85"/>
      <c r="Z868" s="82"/>
      <c r="AA868" s="82"/>
      <c r="AB868" s="2"/>
      <c r="AC868" s="2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</row>
    <row r="869" spans="1:199" s="4" customFormat="1">
      <c r="A869" s="6"/>
      <c r="B869" s="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2"/>
      <c r="U869" s="2"/>
      <c r="V869" s="85"/>
      <c r="W869" s="139"/>
      <c r="X869" s="126"/>
      <c r="Y869" s="85"/>
      <c r="Z869" s="82"/>
      <c r="AA869" s="82"/>
      <c r="AB869" s="2"/>
      <c r="AC869" s="2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</row>
    <row r="870" spans="1:199" s="4" customFormat="1">
      <c r="A870" s="6"/>
      <c r="B870" s="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2"/>
      <c r="U870" s="2"/>
      <c r="V870" s="85"/>
      <c r="W870" s="139"/>
      <c r="X870" s="126"/>
      <c r="Y870" s="85"/>
      <c r="Z870" s="82"/>
      <c r="AA870" s="82"/>
      <c r="AB870" s="2"/>
      <c r="AC870" s="2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</row>
    <row r="871" spans="1:199" s="4" customFormat="1">
      <c r="A871" s="6"/>
      <c r="B871" s="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2"/>
      <c r="U871" s="2"/>
      <c r="V871" s="85"/>
      <c r="W871" s="139"/>
      <c r="X871" s="126"/>
      <c r="Y871" s="85"/>
      <c r="Z871" s="82"/>
      <c r="AA871" s="82"/>
      <c r="AB871" s="2"/>
      <c r="AC871" s="2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</row>
    <row r="872" spans="1:199" s="4" customFormat="1">
      <c r="A872" s="6"/>
      <c r="B872" s="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2"/>
      <c r="U872" s="2"/>
      <c r="V872" s="85"/>
      <c r="W872" s="139"/>
      <c r="X872" s="126"/>
      <c r="Y872" s="85"/>
      <c r="Z872" s="82"/>
      <c r="AA872" s="82"/>
      <c r="AB872" s="2"/>
      <c r="AC872" s="2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</row>
    <row r="873" spans="1:199" s="4" customFormat="1">
      <c r="A873" s="6"/>
      <c r="B873" s="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2"/>
      <c r="U873" s="2"/>
      <c r="V873" s="85"/>
      <c r="W873" s="139"/>
      <c r="X873" s="126"/>
      <c r="Y873" s="85"/>
      <c r="Z873" s="82"/>
      <c r="AA873" s="82"/>
      <c r="AB873" s="2"/>
      <c r="AC873" s="2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</row>
    <row r="874" spans="1:199" s="4" customFormat="1">
      <c r="A874" s="6"/>
      <c r="B874" s="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2"/>
      <c r="U874" s="2"/>
      <c r="V874" s="85"/>
      <c r="W874" s="139"/>
      <c r="X874" s="126"/>
      <c r="Y874" s="85"/>
      <c r="Z874" s="82"/>
      <c r="AA874" s="82"/>
      <c r="AB874" s="2"/>
      <c r="AC874" s="2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</row>
    <row r="875" spans="1:199" s="4" customFormat="1">
      <c r="A875" s="6"/>
      <c r="B875" s="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2"/>
      <c r="U875" s="2"/>
      <c r="V875" s="85"/>
      <c r="W875" s="139"/>
      <c r="X875" s="126"/>
      <c r="Y875" s="85"/>
      <c r="Z875" s="82"/>
      <c r="AA875" s="82"/>
      <c r="AB875" s="2"/>
      <c r="AC875" s="2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</row>
    <row r="876" spans="1:199" s="4" customFormat="1">
      <c r="A876" s="6"/>
      <c r="B876" s="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2"/>
      <c r="U876" s="2"/>
      <c r="V876" s="85"/>
      <c r="W876" s="139"/>
      <c r="X876" s="126"/>
      <c r="Y876" s="85"/>
      <c r="Z876" s="82"/>
      <c r="AA876" s="82"/>
      <c r="AB876" s="2"/>
      <c r="AC876" s="2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</row>
    <row r="877" spans="1:199" s="4" customFormat="1">
      <c r="A877" s="6"/>
      <c r="B877" s="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2"/>
      <c r="U877" s="2"/>
      <c r="V877" s="85"/>
      <c r="W877" s="139"/>
      <c r="X877" s="126"/>
      <c r="Y877" s="85"/>
      <c r="Z877" s="82"/>
      <c r="AA877" s="82"/>
      <c r="AB877" s="2"/>
      <c r="AC877" s="2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</row>
    <row r="878" spans="1:199" s="4" customFormat="1">
      <c r="A878" s="6"/>
      <c r="B878" s="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2"/>
      <c r="U878" s="2"/>
      <c r="V878" s="85"/>
      <c r="W878" s="139"/>
      <c r="X878" s="126"/>
      <c r="Y878" s="85"/>
      <c r="Z878" s="82"/>
      <c r="AA878" s="82"/>
      <c r="AB878" s="2"/>
      <c r="AC878" s="2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</row>
    <row r="879" spans="1:199" s="4" customFormat="1">
      <c r="A879" s="6"/>
      <c r="B879" s="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2"/>
      <c r="U879" s="2"/>
      <c r="V879" s="85"/>
      <c r="W879" s="139"/>
      <c r="X879" s="126"/>
      <c r="Y879" s="85"/>
      <c r="Z879" s="82"/>
      <c r="AA879" s="82"/>
      <c r="AB879" s="2"/>
      <c r="AC879" s="2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</row>
    <row r="880" spans="1:199" s="4" customFormat="1">
      <c r="A880" s="6"/>
      <c r="B880" s="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2"/>
      <c r="U880" s="2"/>
      <c r="V880" s="85"/>
      <c r="W880" s="139"/>
      <c r="X880" s="126"/>
      <c r="Y880" s="85"/>
      <c r="Z880" s="82"/>
      <c r="AA880" s="82"/>
      <c r="AB880" s="2"/>
      <c r="AC880" s="2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</row>
    <row r="881" spans="1:199" s="4" customFormat="1">
      <c r="A881" s="6"/>
      <c r="B881" s="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2"/>
      <c r="U881" s="2"/>
      <c r="V881" s="85"/>
      <c r="W881" s="139"/>
      <c r="X881" s="126"/>
      <c r="Y881" s="85"/>
      <c r="Z881" s="82"/>
      <c r="AA881" s="82"/>
      <c r="AB881" s="2"/>
      <c r="AC881" s="2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</row>
    <row r="882" spans="1:199" s="4" customFormat="1">
      <c r="A882" s="6"/>
      <c r="B882" s="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2"/>
      <c r="U882" s="2"/>
      <c r="V882" s="85"/>
      <c r="W882" s="139"/>
      <c r="X882" s="126"/>
      <c r="Y882" s="85"/>
      <c r="Z882" s="82"/>
      <c r="AA882" s="82"/>
      <c r="AB882" s="2"/>
      <c r="AC882" s="2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</row>
    <row r="883" spans="1:199" s="4" customFormat="1">
      <c r="A883" s="6"/>
      <c r="B883" s="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2"/>
      <c r="U883" s="2"/>
      <c r="V883" s="85"/>
      <c r="W883" s="139"/>
      <c r="X883" s="126"/>
      <c r="Y883" s="85"/>
      <c r="Z883" s="82"/>
      <c r="AA883" s="82"/>
      <c r="AB883" s="2"/>
      <c r="AC883" s="2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</row>
    <row r="884" spans="1:199" s="4" customFormat="1">
      <c r="A884" s="6"/>
      <c r="B884" s="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2"/>
      <c r="U884" s="2"/>
      <c r="V884" s="85"/>
      <c r="W884" s="139"/>
      <c r="X884" s="126"/>
      <c r="Y884" s="85"/>
      <c r="Z884" s="82"/>
      <c r="AA884" s="82"/>
      <c r="AB884" s="2"/>
      <c r="AC884" s="2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</row>
    <row r="885" spans="1:199" s="4" customFormat="1">
      <c r="A885" s="6"/>
      <c r="B885" s="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2"/>
      <c r="U885" s="2"/>
      <c r="V885" s="85"/>
      <c r="W885" s="139"/>
      <c r="X885" s="126"/>
      <c r="Y885" s="85"/>
      <c r="Z885" s="82"/>
      <c r="AA885" s="82"/>
      <c r="AB885" s="2"/>
      <c r="AC885" s="2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</row>
    <row r="886" spans="1:199" s="4" customFormat="1">
      <c r="A886" s="6"/>
      <c r="B886" s="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2"/>
      <c r="U886" s="2"/>
      <c r="V886" s="85"/>
      <c r="W886" s="139"/>
      <c r="X886" s="126"/>
      <c r="Y886" s="85"/>
      <c r="Z886" s="82"/>
      <c r="AA886" s="82"/>
      <c r="AB886" s="2"/>
      <c r="AC886" s="2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</row>
    <row r="887" spans="1:199" s="4" customFormat="1">
      <c r="A887" s="6"/>
      <c r="B887" s="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2"/>
      <c r="U887" s="2"/>
      <c r="V887" s="85"/>
      <c r="W887" s="139"/>
      <c r="X887" s="126"/>
      <c r="Y887" s="85"/>
      <c r="Z887" s="82"/>
      <c r="AA887" s="82"/>
      <c r="AB887" s="2"/>
      <c r="AC887" s="2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</row>
    <row r="888" spans="1:199" s="4" customFormat="1">
      <c r="A888" s="6"/>
      <c r="B888" s="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2"/>
      <c r="U888" s="2"/>
      <c r="V888" s="85"/>
      <c r="W888" s="139"/>
      <c r="X888" s="126"/>
      <c r="Y888" s="85"/>
      <c r="Z888" s="82"/>
      <c r="AA888" s="82"/>
      <c r="AB888" s="2"/>
      <c r="AC888" s="2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</row>
    <row r="889" spans="1:199" s="4" customFormat="1">
      <c r="A889" s="6"/>
      <c r="B889" s="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2"/>
      <c r="U889" s="2"/>
      <c r="V889" s="85"/>
      <c r="W889" s="139"/>
      <c r="X889" s="126"/>
      <c r="Y889" s="85"/>
      <c r="Z889" s="82"/>
      <c r="AA889" s="82"/>
      <c r="AB889" s="2"/>
      <c r="AC889" s="2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</row>
    <row r="890" spans="1:199" s="4" customFormat="1">
      <c r="A890" s="6"/>
      <c r="B890" s="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2"/>
      <c r="U890" s="2"/>
      <c r="V890" s="85"/>
      <c r="W890" s="139"/>
      <c r="X890" s="126"/>
      <c r="Y890" s="85"/>
      <c r="Z890" s="82"/>
      <c r="AA890" s="82"/>
      <c r="AB890" s="2"/>
      <c r="AC890" s="2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</row>
    <row r="891" spans="1:199" s="4" customFormat="1">
      <c r="A891" s="6"/>
      <c r="B891" s="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2"/>
      <c r="U891" s="2"/>
      <c r="V891" s="85"/>
      <c r="W891" s="139"/>
      <c r="X891" s="126"/>
      <c r="Y891" s="85"/>
      <c r="Z891" s="82"/>
      <c r="AA891" s="82"/>
      <c r="AB891" s="2"/>
      <c r="AC891" s="2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</row>
    <row r="892" spans="1:199" s="4" customFormat="1">
      <c r="A892" s="6"/>
      <c r="B892" s="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2"/>
      <c r="U892" s="2"/>
      <c r="V892" s="85"/>
      <c r="W892" s="139"/>
      <c r="X892" s="126"/>
      <c r="Y892" s="85"/>
      <c r="Z892" s="82"/>
      <c r="AA892" s="82"/>
      <c r="AB892" s="2"/>
      <c r="AC892" s="2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</row>
    <row r="893" spans="1:199" s="4" customFormat="1">
      <c r="A893" s="6"/>
      <c r="B893" s="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2"/>
      <c r="U893" s="2"/>
      <c r="V893" s="85"/>
      <c r="W893" s="139"/>
      <c r="X893" s="126"/>
      <c r="Y893" s="85"/>
      <c r="Z893" s="82"/>
      <c r="AA893" s="82"/>
      <c r="AB893" s="2"/>
      <c r="AC893" s="2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</row>
    <row r="894" spans="1:199" s="4" customFormat="1">
      <c r="A894" s="6"/>
      <c r="B894" s="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2"/>
      <c r="U894" s="2"/>
      <c r="V894" s="85"/>
      <c r="W894" s="139"/>
      <c r="X894" s="126"/>
      <c r="Y894" s="85"/>
      <c r="Z894" s="82"/>
      <c r="AA894" s="82"/>
      <c r="AB894" s="2"/>
      <c r="AC894" s="2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</row>
    <row r="895" spans="1:199" s="4" customFormat="1">
      <c r="A895" s="6"/>
      <c r="B895" s="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2"/>
      <c r="U895" s="2"/>
      <c r="V895" s="85"/>
      <c r="W895" s="139"/>
      <c r="X895" s="126"/>
      <c r="Y895" s="85"/>
      <c r="Z895" s="82"/>
      <c r="AA895" s="82"/>
      <c r="AB895" s="2"/>
      <c r="AC895" s="2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</row>
    <row r="896" spans="1:199" s="4" customFormat="1">
      <c r="A896" s="6"/>
      <c r="B896" s="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2"/>
      <c r="U896" s="2"/>
      <c r="V896" s="85"/>
      <c r="W896" s="139"/>
      <c r="X896" s="126"/>
      <c r="Y896" s="85"/>
      <c r="Z896" s="82"/>
      <c r="AA896" s="82"/>
      <c r="AB896" s="2"/>
      <c r="AC896" s="2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</row>
    <row r="897" spans="1:199" s="4" customFormat="1">
      <c r="A897" s="6"/>
      <c r="B897" s="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2"/>
      <c r="U897" s="2"/>
      <c r="V897" s="85"/>
      <c r="W897" s="139"/>
      <c r="X897" s="126"/>
      <c r="Y897" s="85"/>
      <c r="Z897" s="82"/>
      <c r="AA897" s="82"/>
      <c r="AB897" s="2"/>
      <c r="AC897" s="2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</row>
    <row r="898" spans="1:199" s="4" customFormat="1">
      <c r="A898" s="6"/>
      <c r="B898" s="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2"/>
      <c r="U898" s="2"/>
      <c r="V898" s="85"/>
      <c r="W898" s="139"/>
      <c r="X898" s="126"/>
      <c r="Y898" s="85"/>
      <c r="Z898" s="82"/>
      <c r="AA898" s="82"/>
      <c r="AB898" s="2"/>
      <c r="AC898" s="2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</row>
    <row r="899" spans="1:199" s="4" customFormat="1">
      <c r="A899" s="6"/>
      <c r="B899" s="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2"/>
      <c r="U899" s="2"/>
      <c r="V899" s="85"/>
      <c r="W899" s="139"/>
      <c r="X899" s="126"/>
      <c r="Y899" s="85"/>
      <c r="Z899" s="82"/>
      <c r="AA899" s="82"/>
      <c r="AB899" s="2"/>
      <c r="AC899" s="2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</row>
    <row r="900" spans="1:199" s="4" customFormat="1">
      <c r="A900" s="6"/>
      <c r="B900" s="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2"/>
      <c r="U900" s="2"/>
      <c r="V900" s="85"/>
      <c r="W900" s="139"/>
      <c r="X900" s="126"/>
      <c r="Y900" s="85"/>
      <c r="Z900" s="82"/>
      <c r="AA900" s="82"/>
      <c r="AB900" s="2"/>
      <c r="AC900" s="2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</row>
    <row r="901" spans="1:199" s="4" customFormat="1">
      <c r="A901" s="6"/>
      <c r="B901" s="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2"/>
      <c r="U901" s="2"/>
      <c r="V901" s="85"/>
      <c r="W901" s="139"/>
      <c r="X901" s="126"/>
      <c r="Y901" s="85"/>
      <c r="Z901" s="82"/>
      <c r="AA901" s="82"/>
      <c r="AB901" s="2"/>
      <c r="AC901" s="2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</row>
    <row r="902" spans="1:199" s="4" customFormat="1">
      <c r="A902" s="6"/>
      <c r="B902" s="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2"/>
      <c r="U902" s="2"/>
      <c r="V902" s="85"/>
      <c r="W902" s="139"/>
      <c r="X902" s="126"/>
      <c r="Y902" s="85"/>
      <c r="Z902" s="82"/>
      <c r="AA902" s="82"/>
      <c r="AB902" s="2"/>
      <c r="AC902" s="2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</row>
    <row r="903" spans="1:199" s="4" customFormat="1">
      <c r="A903" s="6"/>
      <c r="B903" s="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2"/>
      <c r="U903" s="2"/>
      <c r="V903" s="85"/>
      <c r="W903" s="139"/>
      <c r="X903" s="126"/>
      <c r="Y903" s="85"/>
      <c r="Z903" s="82"/>
      <c r="AA903" s="82"/>
      <c r="AB903" s="2"/>
      <c r="AC903" s="2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</row>
    <row r="904" spans="1:199" s="4" customFormat="1">
      <c r="A904" s="6"/>
      <c r="B904" s="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2"/>
      <c r="U904" s="2"/>
      <c r="V904" s="85"/>
      <c r="W904" s="139"/>
      <c r="X904" s="126"/>
      <c r="Y904" s="85"/>
      <c r="Z904" s="82"/>
      <c r="AA904" s="82"/>
      <c r="AB904" s="2"/>
      <c r="AC904" s="2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</row>
    <row r="905" spans="1:199" s="4" customFormat="1">
      <c r="A905" s="6"/>
      <c r="B905" s="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2"/>
      <c r="U905" s="2"/>
      <c r="V905" s="85"/>
      <c r="W905" s="139"/>
      <c r="X905" s="126"/>
      <c r="Y905" s="85"/>
      <c r="Z905" s="82"/>
      <c r="AA905" s="82"/>
      <c r="AB905" s="2"/>
      <c r="AC905" s="2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</row>
    <row r="906" spans="1:199" s="4" customFormat="1">
      <c r="A906" s="6"/>
      <c r="B906" s="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2"/>
      <c r="U906" s="2"/>
      <c r="V906" s="85"/>
      <c r="W906" s="139"/>
      <c r="X906" s="126"/>
      <c r="Y906" s="85"/>
      <c r="Z906" s="82"/>
      <c r="AA906" s="82"/>
      <c r="AB906" s="2"/>
      <c r="AC906" s="2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</row>
    <row r="907" spans="1:199" s="4" customFormat="1">
      <c r="A907" s="6"/>
      <c r="B907" s="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2"/>
      <c r="U907" s="2"/>
      <c r="V907" s="85"/>
      <c r="W907" s="139"/>
      <c r="X907" s="126"/>
      <c r="Y907" s="85"/>
      <c r="Z907" s="82"/>
      <c r="AA907" s="82"/>
      <c r="AB907" s="2"/>
      <c r="AC907" s="2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</row>
    <row r="908" spans="1:199" s="4" customFormat="1">
      <c r="A908" s="6"/>
      <c r="B908" s="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2"/>
      <c r="U908" s="2"/>
      <c r="V908" s="85"/>
      <c r="W908" s="139"/>
      <c r="X908" s="126"/>
      <c r="Y908" s="85"/>
      <c r="Z908" s="82"/>
      <c r="AA908" s="82"/>
      <c r="AB908" s="2"/>
      <c r="AC908" s="2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</row>
    <row r="909" spans="1:199" s="4" customFormat="1">
      <c r="A909" s="6"/>
      <c r="B909" s="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2"/>
      <c r="U909" s="2"/>
      <c r="V909" s="85"/>
      <c r="W909" s="139"/>
      <c r="X909" s="126"/>
      <c r="Y909" s="85"/>
      <c r="Z909" s="82"/>
      <c r="AA909" s="82"/>
      <c r="AB909" s="2"/>
      <c r="AC909" s="2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</row>
    <row r="910" spans="1:199" s="4" customFormat="1">
      <c r="A910" s="6"/>
      <c r="B910" s="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2"/>
      <c r="U910" s="2"/>
      <c r="V910" s="85"/>
      <c r="W910" s="139"/>
      <c r="X910" s="126"/>
      <c r="Y910" s="85"/>
      <c r="Z910" s="82"/>
      <c r="AA910" s="82"/>
      <c r="AB910" s="2"/>
      <c r="AC910" s="2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</row>
    <row r="911" spans="1:199" s="4" customFormat="1">
      <c r="A911" s="6"/>
      <c r="B911" s="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2"/>
      <c r="U911" s="2"/>
      <c r="V911" s="85"/>
      <c r="W911" s="139"/>
      <c r="X911" s="126"/>
      <c r="Y911" s="85"/>
      <c r="Z911" s="82"/>
      <c r="AA911" s="82"/>
      <c r="AB911" s="2"/>
      <c r="AC911" s="2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</row>
    <row r="912" spans="1:199" s="4" customFormat="1">
      <c r="A912" s="6"/>
      <c r="B912" s="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2"/>
      <c r="U912" s="2"/>
      <c r="V912" s="85"/>
      <c r="W912" s="139"/>
      <c r="X912" s="126"/>
      <c r="Y912" s="85"/>
      <c r="Z912" s="82"/>
      <c r="AA912" s="82"/>
      <c r="AB912" s="2"/>
      <c r="AC912" s="2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</row>
    <row r="913" spans="1:199" s="4" customFormat="1">
      <c r="A913" s="6"/>
      <c r="B913" s="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2"/>
      <c r="U913" s="2"/>
      <c r="V913" s="85"/>
      <c r="W913" s="139"/>
      <c r="X913" s="126"/>
      <c r="Y913" s="85"/>
      <c r="Z913" s="82"/>
      <c r="AA913" s="82"/>
      <c r="AB913" s="2"/>
      <c r="AC913" s="2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</row>
    <row r="914" spans="1:199" s="4" customFormat="1">
      <c r="A914" s="6"/>
      <c r="B914" s="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2"/>
      <c r="U914" s="2"/>
      <c r="V914" s="85"/>
      <c r="W914" s="139"/>
      <c r="X914" s="126"/>
      <c r="Y914" s="85"/>
      <c r="Z914" s="82"/>
      <c r="AA914" s="82"/>
      <c r="AB914" s="2"/>
      <c r="AC914" s="2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</row>
    <row r="915" spans="1:199" s="4" customFormat="1">
      <c r="A915" s="6"/>
      <c r="B915" s="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2"/>
      <c r="U915" s="2"/>
      <c r="V915" s="85"/>
      <c r="W915" s="139"/>
      <c r="X915" s="126"/>
      <c r="Y915" s="85"/>
      <c r="Z915" s="82"/>
      <c r="AA915" s="82"/>
      <c r="AB915" s="2"/>
      <c r="AC915" s="2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</row>
    <row r="916" spans="1:199" s="4" customFormat="1">
      <c r="A916" s="6"/>
      <c r="B916" s="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2"/>
      <c r="U916" s="2"/>
      <c r="V916" s="85"/>
      <c r="W916" s="139"/>
      <c r="X916" s="126"/>
      <c r="Y916" s="85"/>
      <c r="Z916" s="82"/>
      <c r="AA916" s="82"/>
      <c r="AB916" s="2"/>
      <c r="AC916" s="2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</row>
    <row r="917" spans="1:199" s="4" customFormat="1">
      <c r="A917" s="6"/>
      <c r="B917" s="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2"/>
      <c r="U917" s="2"/>
      <c r="V917" s="85"/>
      <c r="W917" s="139"/>
      <c r="X917" s="126"/>
      <c r="Y917" s="85"/>
      <c r="Z917" s="82"/>
      <c r="AA917" s="82"/>
      <c r="AB917" s="2"/>
      <c r="AC917" s="2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</row>
    <row r="918" spans="1:199" s="4" customFormat="1">
      <c r="A918" s="6"/>
      <c r="B918" s="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2"/>
      <c r="U918" s="2"/>
      <c r="V918" s="85"/>
      <c r="W918" s="139"/>
      <c r="X918" s="126"/>
      <c r="Y918" s="85"/>
      <c r="Z918" s="82"/>
      <c r="AA918" s="82"/>
      <c r="AB918" s="2"/>
      <c r="AC918" s="2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</row>
    <row r="919" spans="1:199" s="4" customFormat="1">
      <c r="A919" s="6"/>
      <c r="B919" s="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2"/>
      <c r="U919" s="2"/>
      <c r="V919" s="85"/>
      <c r="W919" s="139"/>
      <c r="X919" s="126"/>
      <c r="Y919" s="85"/>
      <c r="Z919" s="82"/>
      <c r="AA919" s="82"/>
      <c r="AB919" s="2"/>
      <c r="AC919" s="2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</row>
    <row r="920" spans="1:199" s="4" customFormat="1">
      <c r="A920" s="6"/>
      <c r="B920" s="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2"/>
      <c r="U920" s="2"/>
      <c r="V920" s="85"/>
      <c r="W920" s="139"/>
      <c r="X920" s="126"/>
      <c r="Y920" s="85"/>
      <c r="Z920" s="82"/>
      <c r="AA920" s="82"/>
      <c r="AB920" s="2"/>
      <c r="AC920" s="2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</row>
    <row r="921" spans="1:199" s="4" customFormat="1">
      <c r="A921" s="6"/>
      <c r="B921" s="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2"/>
      <c r="U921" s="2"/>
      <c r="V921" s="85"/>
      <c r="W921" s="139"/>
      <c r="X921" s="126"/>
      <c r="Y921" s="85"/>
      <c r="Z921" s="82"/>
      <c r="AA921" s="82"/>
      <c r="AB921" s="2"/>
      <c r="AC921" s="2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</row>
    <row r="922" spans="1:199" s="4" customFormat="1">
      <c r="A922" s="6"/>
      <c r="B922" s="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2"/>
      <c r="U922" s="2"/>
      <c r="V922" s="85"/>
      <c r="W922" s="139"/>
      <c r="X922" s="126"/>
      <c r="Y922" s="85"/>
      <c r="Z922" s="82"/>
      <c r="AA922" s="82"/>
      <c r="AB922" s="2"/>
      <c r="AC922" s="2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</row>
    <row r="923" spans="1:199" s="4" customFormat="1">
      <c r="A923" s="6"/>
      <c r="B923" s="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2"/>
      <c r="U923" s="2"/>
      <c r="V923" s="85"/>
      <c r="W923" s="139"/>
      <c r="X923" s="126"/>
      <c r="Y923" s="85"/>
      <c r="Z923" s="82"/>
      <c r="AA923" s="82"/>
      <c r="AB923" s="2"/>
      <c r="AC923" s="2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</row>
    <row r="924" spans="1:199" s="4" customFormat="1">
      <c r="A924" s="6"/>
      <c r="B924" s="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2"/>
      <c r="U924" s="2"/>
      <c r="V924" s="85"/>
      <c r="W924" s="139"/>
      <c r="X924" s="126"/>
      <c r="Y924" s="85"/>
      <c r="Z924" s="82"/>
      <c r="AA924" s="82"/>
      <c r="AB924" s="2"/>
      <c r="AC924" s="2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</row>
    <row r="925" spans="1:199" s="4" customFormat="1">
      <c r="A925" s="6"/>
      <c r="B925" s="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2"/>
      <c r="U925" s="2"/>
      <c r="V925" s="85"/>
      <c r="W925" s="139"/>
      <c r="X925" s="126"/>
      <c r="Y925" s="85"/>
      <c r="Z925" s="82"/>
      <c r="AA925" s="82"/>
      <c r="AB925" s="2"/>
      <c r="AC925" s="2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</row>
    <row r="926" spans="1:199" s="4" customFormat="1">
      <c r="A926" s="6"/>
      <c r="B926" s="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2"/>
      <c r="U926" s="2"/>
      <c r="V926" s="85"/>
      <c r="W926" s="139"/>
      <c r="X926" s="126"/>
      <c r="Y926" s="85"/>
      <c r="Z926" s="82"/>
      <c r="AA926" s="82"/>
      <c r="AB926" s="2"/>
      <c r="AC926" s="2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</row>
    <row r="927" spans="1:199" s="4" customFormat="1">
      <c r="A927" s="6"/>
      <c r="B927" s="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2"/>
      <c r="U927" s="2"/>
      <c r="V927" s="85"/>
      <c r="W927" s="139"/>
      <c r="X927" s="126"/>
      <c r="Y927" s="85"/>
      <c r="Z927" s="82"/>
      <c r="AA927" s="82"/>
      <c r="AB927" s="2"/>
      <c r="AC927" s="2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</row>
    <row r="928" spans="1:199" s="4" customFormat="1">
      <c r="A928" s="6"/>
      <c r="B928" s="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2"/>
      <c r="U928" s="2"/>
      <c r="V928" s="85"/>
      <c r="W928" s="139"/>
      <c r="X928" s="126"/>
      <c r="Y928" s="85"/>
      <c r="Z928" s="82"/>
      <c r="AA928" s="82"/>
      <c r="AB928" s="2"/>
      <c r="AC928" s="2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</row>
    <row r="929" spans="1:199" s="4" customFormat="1">
      <c r="A929" s="6"/>
      <c r="B929" s="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2"/>
      <c r="U929" s="2"/>
      <c r="V929" s="85"/>
      <c r="W929" s="139"/>
      <c r="X929" s="126"/>
      <c r="Y929" s="85"/>
      <c r="Z929" s="82"/>
      <c r="AA929" s="82"/>
      <c r="AB929" s="2"/>
      <c r="AC929" s="2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</row>
    <row r="930" spans="1:199" s="4" customFormat="1">
      <c r="A930" s="6"/>
      <c r="B930" s="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2"/>
      <c r="U930" s="2"/>
      <c r="V930" s="85"/>
      <c r="W930" s="139"/>
      <c r="X930" s="126"/>
      <c r="Y930" s="85"/>
      <c r="Z930" s="82"/>
      <c r="AA930" s="82"/>
      <c r="AB930" s="2"/>
      <c r="AC930" s="2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</row>
    <row r="931" spans="1:199" s="4" customFormat="1">
      <c r="A931" s="6"/>
      <c r="B931" s="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2"/>
      <c r="U931" s="2"/>
      <c r="V931" s="85"/>
      <c r="W931" s="139"/>
      <c r="X931" s="126"/>
      <c r="Y931" s="85"/>
      <c r="Z931" s="82"/>
      <c r="AA931" s="82"/>
      <c r="AB931" s="2"/>
      <c r="AC931" s="2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</row>
    <row r="932" spans="1:199" s="4" customFormat="1">
      <c r="A932" s="6"/>
      <c r="B932" s="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2"/>
      <c r="U932" s="2"/>
      <c r="V932" s="85"/>
      <c r="W932" s="139"/>
      <c r="X932" s="126"/>
      <c r="Y932" s="85"/>
      <c r="Z932" s="82"/>
      <c r="AA932" s="82"/>
      <c r="AB932" s="2"/>
      <c r="AC932" s="2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</row>
    <row r="933" spans="1:199" s="4" customFormat="1">
      <c r="A933" s="6"/>
      <c r="B933" s="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2"/>
      <c r="U933" s="2"/>
      <c r="V933" s="85"/>
      <c r="W933" s="139"/>
      <c r="X933" s="126"/>
      <c r="Y933" s="85"/>
      <c r="Z933" s="82"/>
      <c r="AA933" s="82"/>
      <c r="AB933" s="2"/>
      <c r="AC933" s="2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</row>
    <row r="934" spans="1:199" s="4" customFormat="1">
      <c r="A934" s="6"/>
      <c r="B934" s="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2"/>
      <c r="U934" s="2"/>
      <c r="V934" s="85"/>
      <c r="W934" s="139"/>
      <c r="X934" s="126"/>
      <c r="Y934" s="85"/>
      <c r="Z934" s="82"/>
      <c r="AA934" s="82"/>
      <c r="AB934" s="2"/>
      <c r="AC934" s="2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</row>
    <row r="935" spans="1:199" s="4" customFormat="1">
      <c r="A935" s="6"/>
      <c r="B935" s="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2"/>
      <c r="U935" s="2"/>
      <c r="V935" s="85"/>
      <c r="W935" s="139"/>
      <c r="X935" s="126"/>
      <c r="Y935" s="85"/>
      <c r="Z935" s="82"/>
      <c r="AA935" s="82"/>
      <c r="AB935" s="2"/>
      <c r="AC935" s="2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</row>
    <row r="936" spans="1:199" s="4" customFormat="1">
      <c r="A936" s="6"/>
      <c r="B936" s="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2"/>
      <c r="U936" s="2"/>
      <c r="V936" s="85"/>
      <c r="W936" s="139"/>
      <c r="X936" s="126"/>
      <c r="Y936" s="85"/>
      <c r="Z936" s="82"/>
      <c r="AA936" s="82"/>
      <c r="AB936" s="2"/>
      <c r="AC936" s="2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</row>
    <row r="937" spans="1:199" s="4" customFormat="1">
      <c r="A937" s="6"/>
      <c r="B937" s="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2"/>
      <c r="U937" s="2"/>
      <c r="V937" s="85"/>
      <c r="W937" s="139"/>
      <c r="X937" s="126"/>
      <c r="Y937" s="85"/>
      <c r="Z937" s="82"/>
      <c r="AA937" s="82"/>
      <c r="AB937" s="2"/>
      <c r="AC937" s="2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</row>
    <row r="938" spans="1:199" s="4" customFormat="1">
      <c r="A938" s="6"/>
      <c r="B938" s="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2"/>
      <c r="U938" s="2"/>
      <c r="V938" s="85"/>
      <c r="W938" s="139"/>
      <c r="X938" s="126"/>
      <c r="Y938" s="85"/>
      <c r="Z938" s="82"/>
      <c r="AA938" s="82"/>
      <c r="AB938" s="2"/>
      <c r="AC938" s="2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</row>
    <row r="939" spans="1:199" s="4" customFormat="1">
      <c r="A939" s="6"/>
      <c r="B939" s="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2"/>
      <c r="U939" s="2"/>
      <c r="V939" s="85"/>
      <c r="W939" s="139"/>
      <c r="X939" s="126"/>
      <c r="Y939" s="85"/>
      <c r="Z939" s="82"/>
      <c r="AA939" s="82"/>
      <c r="AB939" s="2"/>
      <c r="AC939" s="2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</row>
    <row r="940" spans="1:199" s="4" customFormat="1">
      <c r="A940" s="6"/>
      <c r="B940" s="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2"/>
      <c r="U940" s="2"/>
      <c r="V940" s="85"/>
      <c r="W940" s="139"/>
      <c r="X940" s="126"/>
      <c r="Y940" s="85"/>
      <c r="Z940" s="82"/>
      <c r="AA940" s="82"/>
      <c r="AB940" s="2"/>
      <c r="AC940" s="2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</row>
    <row r="941" spans="1:199" s="4" customFormat="1">
      <c r="A941" s="6"/>
      <c r="B941" s="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2"/>
      <c r="U941" s="2"/>
      <c r="V941" s="85"/>
      <c r="W941" s="139"/>
      <c r="X941" s="126"/>
      <c r="Y941" s="85"/>
      <c r="Z941" s="82"/>
      <c r="AA941" s="82"/>
      <c r="AB941" s="2"/>
      <c r="AC941" s="2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</row>
    <row r="942" spans="1:199" s="4" customFormat="1">
      <c r="A942" s="6"/>
      <c r="B942" s="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2"/>
      <c r="U942" s="2"/>
      <c r="V942" s="85"/>
      <c r="W942" s="139"/>
      <c r="X942" s="126"/>
      <c r="Y942" s="85"/>
      <c r="Z942" s="82"/>
      <c r="AA942" s="82"/>
      <c r="AB942" s="2"/>
      <c r="AC942" s="2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</row>
    <row r="943" spans="1:199" s="4" customFormat="1">
      <c r="A943" s="6"/>
      <c r="B943" s="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2"/>
      <c r="U943" s="2"/>
      <c r="V943" s="85"/>
      <c r="W943" s="139"/>
      <c r="X943" s="126"/>
      <c r="Y943" s="85"/>
      <c r="Z943" s="82"/>
      <c r="AA943" s="82"/>
      <c r="AB943" s="2"/>
      <c r="AC943" s="2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</row>
    <row r="944" spans="1:199" s="4" customFormat="1">
      <c r="A944" s="6"/>
      <c r="B944" s="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2"/>
      <c r="U944" s="2"/>
      <c r="V944" s="85"/>
      <c r="W944" s="139"/>
      <c r="X944" s="126"/>
      <c r="Y944" s="85"/>
      <c r="Z944" s="82"/>
      <c r="AA944" s="82"/>
      <c r="AB944" s="2"/>
      <c r="AC944" s="2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</row>
    <row r="945" spans="1:199" s="4" customFormat="1">
      <c r="A945" s="6"/>
      <c r="B945" s="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2"/>
      <c r="U945" s="2"/>
      <c r="V945" s="85"/>
      <c r="W945" s="139"/>
      <c r="X945" s="126"/>
      <c r="Y945" s="85"/>
      <c r="Z945" s="82"/>
      <c r="AA945" s="82"/>
      <c r="AB945" s="2"/>
      <c r="AC945" s="2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</row>
    <row r="946" spans="1:199" s="4" customFormat="1">
      <c r="A946" s="6"/>
      <c r="B946" s="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2"/>
      <c r="U946" s="2"/>
      <c r="V946" s="85"/>
      <c r="W946" s="139"/>
      <c r="X946" s="126"/>
      <c r="Y946" s="85"/>
      <c r="Z946" s="82"/>
      <c r="AA946" s="82"/>
      <c r="AB946" s="2"/>
      <c r="AC946" s="2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</row>
    <row r="947" spans="1:199" s="4" customFormat="1">
      <c r="A947" s="6"/>
      <c r="B947" s="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2"/>
      <c r="U947" s="2"/>
      <c r="V947" s="85"/>
      <c r="W947" s="139"/>
      <c r="X947" s="126"/>
      <c r="Y947" s="85"/>
      <c r="Z947" s="82"/>
      <c r="AA947" s="82"/>
      <c r="AB947" s="2"/>
      <c r="AC947" s="2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</row>
    <row r="948" spans="1:199" s="4" customFormat="1">
      <c r="A948" s="6"/>
      <c r="B948" s="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2"/>
      <c r="U948" s="2"/>
      <c r="V948" s="85"/>
      <c r="W948" s="139"/>
      <c r="X948" s="126"/>
      <c r="Y948" s="85"/>
      <c r="Z948" s="82"/>
      <c r="AA948" s="82"/>
      <c r="AB948" s="2"/>
      <c r="AC948" s="2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</row>
    <row r="949" spans="1:199" s="4" customFormat="1">
      <c r="A949" s="6"/>
      <c r="B949" s="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2"/>
      <c r="U949" s="2"/>
      <c r="V949" s="85"/>
      <c r="W949" s="139"/>
      <c r="X949" s="126"/>
      <c r="Y949" s="85"/>
      <c r="Z949" s="82"/>
      <c r="AA949" s="82"/>
      <c r="AB949" s="2"/>
      <c r="AC949" s="2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</row>
    <row r="950" spans="1:199" s="4" customFormat="1">
      <c r="A950" s="6"/>
      <c r="B950" s="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2"/>
      <c r="U950" s="2"/>
      <c r="V950" s="85"/>
      <c r="W950" s="139"/>
      <c r="X950" s="126"/>
      <c r="Y950" s="85"/>
      <c r="Z950" s="82"/>
      <c r="AA950" s="82"/>
      <c r="AB950" s="2"/>
      <c r="AC950" s="2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</row>
    <row r="951" spans="1:199" s="4" customFormat="1">
      <c r="A951" s="6"/>
      <c r="B951" s="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2"/>
      <c r="U951" s="2"/>
      <c r="V951" s="85"/>
      <c r="W951" s="139"/>
      <c r="X951" s="126"/>
      <c r="Y951" s="85"/>
      <c r="Z951" s="82"/>
      <c r="AA951" s="82"/>
      <c r="AB951" s="2"/>
      <c r="AC951" s="2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</row>
    <row r="952" spans="1:199" s="4" customFormat="1">
      <c r="A952" s="6"/>
      <c r="B952" s="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2"/>
      <c r="U952" s="2"/>
      <c r="V952" s="85"/>
      <c r="W952" s="139"/>
      <c r="X952" s="126"/>
      <c r="Y952" s="85"/>
      <c r="Z952" s="82"/>
      <c r="AA952" s="82"/>
      <c r="AB952" s="2"/>
      <c r="AC952" s="2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</row>
    <row r="953" spans="1:199" s="4" customFormat="1">
      <c r="A953" s="6"/>
      <c r="B953" s="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2"/>
      <c r="U953" s="2"/>
      <c r="V953" s="85"/>
      <c r="W953" s="139"/>
      <c r="X953" s="126"/>
      <c r="Y953" s="85"/>
      <c r="Z953" s="82"/>
      <c r="AA953" s="82"/>
      <c r="AB953" s="2"/>
      <c r="AC953" s="2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</row>
    <row r="954" spans="1:199" s="4" customFormat="1">
      <c r="A954" s="6"/>
      <c r="B954" s="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2"/>
      <c r="U954" s="2"/>
      <c r="V954" s="85"/>
      <c r="W954" s="139"/>
      <c r="X954" s="126"/>
      <c r="Y954" s="85"/>
      <c r="Z954" s="82"/>
      <c r="AA954" s="82"/>
      <c r="AB954" s="2"/>
      <c r="AC954" s="2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</row>
    <row r="955" spans="1:199" s="4" customFormat="1">
      <c r="A955" s="6"/>
      <c r="B955" s="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2"/>
      <c r="U955" s="2"/>
      <c r="V955" s="85"/>
      <c r="W955" s="139"/>
      <c r="X955" s="126"/>
      <c r="Y955" s="85"/>
      <c r="Z955" s="82"/>
      <c r="AA955" s="82"/>
      <c r="AB955" s="2"/>
      <c r="AC955" s="2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</row>
    <row r="956" spans="1:199" s="4" customFormat="1">
      <c r="A956" s="6"/>
      <c r="B956" s="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2"/>
      <c r="U956" s="2"/>
      <c r="V956" s="85"/>
      <c r="W956" s="139"/>
      <c r="X956" s="126"/>
      <c r="Y956" s="85"/>
      <c r="Z956" s="82"/>
      <c r="AA956" s="82"/>
      <c r="AB956" s="2"/>
      <c r="AC956" s="2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</row>
    <row r="957" spans="1:199" s="4" customFormat="1">
      <c r="A957" s="6"/>
      <c r="B957" s="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2"/>
      <c r="U957" s="2"/>
      <c r="V957" s="85"/>
      <c r="W957" s="139"/>
      <c r="X957" s="126"/>
      <c r="Y957" s="85"/>
      <c r="Z957" s="82"/>
      <c r="AA957" s="82"/>
      <c r="AB957" s="2"/>
      <c r="AC957" s="2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</row>
    <row r="958" spans="1:199" s="4" customFormat="1">
      <c r="A958" s="6"/>
      <c r="B958" s="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2"/>
      <c r="U958" s="2"/>
      <c r="V958" s="85"/>
      <c r="W958" s="139"/>
      <c r="X958" s="126"/>
      <c r="Y958" s="85"/>
      <c r="Z958" s="82"/>
      <c r="AA958" s="82"/>
      <c r="AB958" s="2"/>
      <c r="AC958" s="2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</row>
    <row r="959" spans="1:199" s="4" customFormat="1">
      <c r="A959" s="6"/>
      <c r="B959" s="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2"/>
      <c r="U959" s="2"/>
      <c r="V959" s="85"/>
      <c r="W959" s="139"/>
      <c r="X959" s="126"/>
      <c r="Y959" s="85"/>
      <c r="Z959" s="82"/>
      <c r="AA959" s="82"/>
      <c r="AB959" s="2"/>
      <c r="AC959" s="2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</row>
    <row r="960" spans="1:199" s="4" customFormat="1">
      <c r="A960" s="6"/>
      <c r="B960" s="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2"/>
      <c r="U960" s="2"/>
      <c r="V960" s="85"/>
      <c r="W960" s="139"/>
      <c r="X960" s="126"/>
      <c r="Y960" s="85"/>
      <c r="Z960" s="82"/>
      <c r="AA960" s="82"/>
      <c r="AB960" s="2"/>
      <c r="AC960" s="2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</row>
    <row r="961" spans="1:199" s="4" customFormat="1">
      <c r="A961" s="6"/>
      <c r="B961" s="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2"/>
      <c r="U961" s="2"/>
      <c r="V961" s="85"/>
      <c r="W961" s="139"/>
      <c r="X961" s="126"/>
      <c r="Y961" s="85"/>
      <c r="Z961" s="82"/>
      <c r="AA961" s="82"/>
      <c r="AB961" s="2"/>
      <c r="AC961" s="2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</row>
    <row r="962" spans="1:199" s="4" customFormat="1">
      <c r="A962" s="6"/>
      <c r="B962" s="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2"/>
      <c r="U962" s="2"/>
      <c r="V962" s="85"/>
      <c r="W962" s="139"/>
      <c r="X962" s="126"/>
      <c r="Y962" s="85"/>
      <c r="Z962" s="82"/>
      <c r="AA962" s="82"/>
      <c r="AB962" s="2"/>
      <c r="AC962" s="2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</row>
    <row r="963" spans="1:199" s="4" customFormat="1">
      <c r="A963" s="6"/>
      <c r="B963" s="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2"/>
      <c r="U963" s="2"/>
      <c r="V963" s="85"/>
      <c r="W963" s="139"/>
      <c r="X963" s="126"/>
      <c r="Y963" s="85"/>
      <c r="Z963" s="82"/>
      <c r="AA963" s="82"/>
      <c r="AB963" s="2"/>
      <c r="AC963" s="2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</row>
    <row r="964" spans="1:199" s="4" customFormat="1">
      <c r="A964" s="6"/>
      <c r="B964" s="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2"/>
      <c r="U964" s="2"/>
      <c r="V964" s="85"/>
      <c r="W964" s="139"/>
      <c r="X964" s="126"/>
      <c r="Y964" s="85"/>
      <c r="Z964" s="82"/>
      <c r="AA964" s="82"/>
      <c r="AB964" s="2"/>
      <c r="AC964" s="2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</row>
    <row r="965" spans="1:199" s="4" customFormat="1">
      <c r="A965" s="6"/>
      <c r="B965" s="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2"/>
      <c r="U965" s="2"/>
      <c r="V965" s="85"/>
      <c r="W965" s="139"/>
      <c r="X965" s="126"/>
      <c r="Y965" s="85"/>
      <c r="Z965" s="82"/>
      <c r="AA965" s="82"/>
      <c r="AB965" s="2"/>
      <c r="AC965" s="2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</row>
    <row r="966" spans="1:199" s="4" customFormat="1">
      <c r="A966" s="6"/>
      <c r="B966" s="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2"/>
      <c r="U966" s="2"/>
      <c r="V966" s="85"/>
      <c r="W966" s="139"/>
      <c r="X966" s="126"/>
      <c r="Y966" s="85"/>
      <c r="Z966" s="82"/>
      <c r="AA966" s="82"/>
      <c r="AB966" s="2"/>
      <c r="AC966" s="2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</row>
    <row r="967" spans="1:199" s="4" customFormat="1">
      <c r="A967" s="6"/>
      <c r="B967" s="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2"/>
      <c r="U967" s="2"/>
      <c r="V967" s="85"/>
      <c r="W967" s="139"/>
      <c r="X967" s="126"/>
      <c r="Y967" s="85"/>
      <c r="Z967" s="82"/>
      <c r="AA967" s="82"/>
      <c r="AB967" s="2"/>
      <c r="AC967" s="2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</row>
    <row r="968" spans="1:199" s="4" customFormat="1">
      <c r="A968" s="6"/>
      <c r="B968" s="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2"/>
      <c r="U968" s="2"/>
      <c r="V968" s="85"/>
      <c r="W968" s="139"/>
      <c r="X968" s="126"/>
      <c r="Y968" s="85"/>
      <c r="Z968" s="82"/>
      <c r="AA968" s="82"/>
      <c r="AB968" s="2"/>
      <c r="AC968" s="2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</row>
    <row r="969" spans="1:199" s="4" customFormat="1">
      <c r="A969" s="6"/>
      <c r="B969" s="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2"/>
      <c r="U969" s="2"/>
      <c r="V969" s="85"/>
      <c r="W969" s="139"/>
      <c r="X969" s="126"/>
      <c r="Y969" s="85"/>
      <c r="Z969" s="82"/>
      <c r="AA969" s="82"/>
      <c r="AB969" s="2"/>
      <c r="AC969" s="2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</row>
    <row r="970" spans="1:199" s="4" customFormat="1">
      <c r="A970" s="6"/>
      <c r="B970" s="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2"/>
      <c r="U970" s="2"/>
      <c r="V970" s="85"/>
      <c r="W970" s="139"/>
      <c r="X970" s="126"/>
      <c r="Y970" s="85"/>
      <c r="Z970" s="82"/>
      <c r="AA970" s="82"/>
      <c r="AB970" s="2"/>
      <c r="AC970" s="2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</row>
    <row r="971" spans="1:199" s="4" customFormat="1">
      <c r="A971" s="6"/>
      <c r="B971" s="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2"/>
      <c r="U971" s="2"/>
      <c r="V971" s="85"/>
      <c r="W971" s="139"/>
      <c r="X971" s="126"/>
      <c r="Y971" s="85"/>
      <c r="Z971" s="82"/>
      <c r="AA971" s="82"/>
      <c r="AB971" s="2"/>
      <c r="AC971" s="2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</row>
    <row r="972" spans="1:199" s="4" customFormat="1">
      <c r="A972" s="6"/>
      <c r="B972" s="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2"/>
      <c r="U972" s="2"/>
      <c r="V972" s="85"/>
      <c r="W972" s="139"/>
      <c r="X972" s="126"/>
      <c r="Y972" s="85"/>
      <c r="Z972" s="82"/>
      <c r="AA972" s="82"/>
      <c r="AB972" s="2"/>
      <c r="AC972" s="2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</row>
    <row r="973" spans="1:199" s="4" customFormat="1">
      <c r="A973" s="6"/>
      <c r="B973" s="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2"/>
      <c r="U973" s="2"/>
      <c r="V973" s="85"/>
      <c r="W973" s="139"/>
      <c r="X973" s="126"/>
      <c r="Y973" s="85"/>
      <c r="Z973" s="82"/>
      <c r="AA973" s="82"/>
      <c r="AB973" s="2"/>
      <c r="AC973" s="2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</row>
    <row r="974" spans="1:199" s="4" customFormat="1">
      <c r="A974" s="6"/>
      <c r="B974" s="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2"/>
      <c r="U974" s="2"/>
      <c r="V974" s="85"/>
      <c r="W974" s="139"/>
      <c r="X974" s="126"/>
      <c r="Y974" s="85"/>
      <c r="Z974" s="82"/>
      <c r="AA974" s="82"/>
      <c r="AB974" s="2"/>
      <c r="AC974" s="2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</row>
    <row r="975" spans="1:199" s="4" customFormat="1">
      <c r="A975" s="6"/>
      <c r="B975" s="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2"/>
      <c r="U975" s="2"/>
      <c r="V975" s="85"/>
      <c r="W975" s="139"/>
      <c r="X975" s="126"/>
      <c r="Y975" s="85"/>
      <c r="Z975" s="82"/>
      <c r="AA975" s="82"/>
      <c r="AB975" s="2"/>
      <c r="AC975" s="2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</row>
    <row r="976" spans="1:199" s="4" customFormat="1">
      <c r="A976" s="6"/>
      <c r="B976" s="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2"/>
      <c r="U976" s="2"/>
      <c r="V976" s="85"/>
      <c r="W976" s="139"/>
      <c r="X976" s="126"/>
      <c r="Y976" s="85"/>
      <c r="Z976" s="82"/>
      <c r="AA976" s="82"/>
      <c r="AB976" s="2"/>
      <c r="AC976" s="2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</row>
    <row r="977" spans="1:199" s="4" customFormat="1">
      <c r="A977" s="6"/>
      <c r="B977" s="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2"/>
      <c r="U977" s="2"/>
      <c r="V977" s="85"/>
      <c r="W977" s="139"/>
      <c r="X977" s="126"/>
      <c r="Y977" s="85"/>
      <c r="Z977" s="82"/>
      <c r="AA977" s="82"/>
      <c r="AB977" s="2"/>
      <c r="AC977" s="2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</row>
    <row r="978" spans="1:199" s="4" customFormat="1">
      <c r="A978" s="6"/>
      <c r="B978" s="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2"/>
      <c r="U978" s="2"/>
      <c r="V978" s="85"/>
      <c r="W978" s="139"/>
      <c r="X978" s="126"/>
      <c r="Y978" s="85"/>
      <c r="Z978" s="82"/>
      <c r="AA978" s="82"/>
      <c r="AB978" s="2"/>
      <c r="AC978" s="2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</row>
    <row r="979" spans="1:199" s="4" customFormat="1">
      <c r="A979" s="6"/>
      <c r="B979" s="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2"/>
      <c r="U979" s="2"/>
      <c r="V979" s="85"/>
      <c r="W979" s="139"/>
      <c r="X979" s="126"/>
      <c r="Y979" s="85"/>
      <c r="Z979" s="82"/>
      <c r="AA979" s="82"/>
      <c r="AB979" s="2"/>
      <c r="AC979" s="2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</row>
    <row r="980" spans="1:199" s="4" customFormat="1">
      <c r="A980" s="6"/>
      <c r="B980" s="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2"/>
      <c r="U980" s="2"/>
      <c r="V980" s="85"/>
      <c r="W980" s="139"/>
      <c r="X980" s="126"/>
      <c r="Y980" s="85"/>
      <c r="Z980" s="82"/>
      <c r="AA980" s="82"/>
      <c r="AB980" s="2"/>
      <c r="AC980" s="2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</row>
    <row r="981" spans="1:199" s="4" customFormat="1">
      <c r="A981" s="6"/>
      <c r="B981" s="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2"/>
      <c r="U981" s="2"/>
      <c r="V981" s="85"/>
      <c r="W981" s="139"/>
      <c r="X981" s="126"/>
      <c r="Y981" s="85"/>
      <c r="Z981" s="82"/>
      <c r="AA981" s="82"/>
      <c r="AB981" s="2"/>
      <c r="AC981" s="2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</row>
    <row r="982" spans="1:199" s="4" customFormat="1">
      <c r="A982" s="6"/>
      <c r="B982" s="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2"/>
      <c r="U982" s="2"/>
      <c r="V982" s="85"/>
      <c r="W982" s="139"/>
      <c r="X982" s="126"/>
      <c r="Y982" s="85"/>
      <c r="Z982" s="82"/>
      <c r="AA982" s="82"/>
      <c r="AB982" s="2"/>
      <c r="AC982" s="2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</row>
    <row r="983" spans="1:199" s="4" customFormat="1">
      <c r="A983" s="6"/>
      <c r="B983" s="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2"/>
      <c r="U983" s="2"/>
      <c r="V983" s="85"/>
      <c r="W983" s="139"/>
      <c r="X983" s="126"/>
      <c r="Y983" s="85"/>
      <c r="Z983" s="82"/>
      <c r="AA983" s="82"/>
      <c r="AB983" s="2"/>
      <c r="AC983" s="2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</row>
    <row r="984" spans="1:199" s="4" customFormat="1">
      <c r="A984" s="6"/>
      <c r="B984" s="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2"/>
      <c r="U984" s="2"/>
      <c r="V984" s="85"/>
      <c r="W984" s="139"/>
      <c r="X984" s="126"/>
      <c r="Y984" s="85"/>
      <c r="Z984" s="82"/>
      <c r="AA984" s="82"/>
      <c r="AB984" s="2"/>
      <c r="AC984" s="2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</row>
    <row r="985" spans="1:199" s="4" customFormat="1">
      <c r="A985" s="6"/>
      <c r="B985" s="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2"/>
      <c r="U985" s="2"/>
      <c r="V985" s="85"/>
      <c r="W985" s="139"/>
      <c r="X985" s="126"/>
      <c r="Y985" s="85"/>
      <c r="Z985" s="82"/>
      <c r="AA985" s="82"/>
      <c r="AB985" s="2"/>
      <c r="AC985" s="2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</row>
    <row r="986" spans="1:199" s="4" customFormat="1">
      <c r="A986" s="6"/>
      <c r="B986" s="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2"/>
      <c r="U986" s="2"/>
      <c r="V986" s="85"/>
      <c r="W986" s="139"/>
      <c r="X986" s="126"/>
      <c r="Y986" s="85"/>
      <c r="Z986" s="82"/>
      <c r="AA986" s="82"/>
      <c r="AB986" s="2"/>
      <c r="AC986" s="2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</row>
    <row r="987" spans="1:199" s="4" customFormat="1">
      <c r="A987" s="6"/>
      <c r="B987" s="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2"/>
      <c r="U987" s="2"/>
      <c r="V987" s="85"/>
      <c r="W987" s="139"/>
      <c r="X987" s="126"/>
      <c r="Y987" s="85"/>
      <c r="Z987" s="82"/>
      <c r="AA987" s="82"/>
      <c r="AB987" s="2"/>
      <c r="AC987" s="2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</row>
    <row r="988" spans="1:199" s="4" customFormat="1">
      <c r="A988" s="6"/>
      <c r="B988" s="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2"/>
      <c r="U988" s="2"/>
      <c r="V988" s="85"/>
      <c r="W988" s="139"/>
      <c r="X988" s="126"/>
      <c r="Y988" s="85"/>
      <c r="Z988" s="82"/>
      <c r="AA988" s="82"/>
      <c r="AB988" s="2"/>
      <c r="AC988" s="2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</row>
    <row r="989" spans="1:199" s="4" customFormat="1">
      <c r="A989" s="6"/>
      <c r="B989" s="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2"/>
      <c r="U989" s="2"/>
      <c r="V989" s="85"/>
      <c r="W989" s="139"/>
      <c r="X989" s="126"/>
      <c r="Y989" s="85"/>
      <c r="Z989" s="82"/>
      <c r="AA989" s="82"/>
      <c r="AB989" s="2"/>
      <c r="AC989" s="2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</row>
    <row r="990" spans="1:199" s="4" customFormat="1">
      <c r="A990" s="6"/>
      <c r="B990" s="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2"/>
      <c r="U990" s="2"/>
      <c r="V990" s="85"/>
      <c r="W990" s="139"/>
      <c r="X990" s="126"/>
      <c r="Y990" s="85"/>
      <c r="Z990" s="82"/>
      <c r="AA990" s="82"/>
      <c r="AB990" s="2"/>
      <c r="AC990" s="2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</row>
    <row r="991" spans="1:199" s="4" customFormat="1">
      <c r="A991" s="6"/>
      <c r="B991" s="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2"/>
      <c r="U991" s="2"/>
      <c r="V991" s="85"/>
      <c r="W991" s="139"/>
      <c r="X991" s="126"/>
      <c r="Y991" s="85"/>
      <c r="Z991" s="82"/>
      <c r="AA991" s="82"/>
      <c r="AB991" s="2"/>
      <c r="AC991" s="2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</row>
    <row r="992" spans="1:199" s="4" customFormat="1">
      <c r="A992" s="6"/>
      <c r="B992" s="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2"/>
      <c r="U992" s="2"/>
      <c r="V992" s="85"/>
      <c r="W992" s="139"/>
      <c r="X992" s="126"/>
      <c r="Y992" s="85"/>
      <c r="Z992" s="82"/>
      <c r="AA992" s="82"/>
      <c r="AB992" s="2"/>
      <c r="AC992" s="2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</row>
    <row r="993" spans="1:199" s="4" customFormat="1">
      <c r="A993" s="6"/>
      <c r="B993" s="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2"/>
      <c r="U993" s="2"/>
      <c r="V993" s="85"/>
      <c r="W993" s="139"/>
      <c r="X993" s="126"/>
      <c r="Y993" s="85"/>
      <c r="Z993" s="82"/>
      <c r="AA993" s="82"/>
      <c r="AB993" s="2"/>
      <c r="AC993" s="2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</row>
    <row r="994" spans="1:199" s="4" customFormat="1">
      <c r="A994" s="6"/>
      <c r="B994" s="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2"/>
      <c r="U994" s="2"/>
      <c r="V994" s="85"/>
      <c r="W994" s="139"/>
      <c r="X994" s="126"/>
      <c r="Y994" s="85"/>
      <c r="Z994" s="82"/>
      <c r="AA994" s="82"/>
      <c r="AB994" s="2"/>
      <c r="AC994" s="2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</row>
    <row r="995" spans="1:199" s="4" customFormat="1">
      <c r="A995" s="6"/>
      <c r="B995" s="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2"/>
      <c r="U995" s="2"/>
      <c r="V995" s="85"/>
      <c r="W995" s="139"/>
      <c r="X995" s="126"/>
      <c r="Y995" s="85"/>
      <c r="Z995" s="82"/>
      <c r="AA995" s="82"/>
      <c r="AB995" s="2"/>
      <c r="AC995" s="2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</row>
    <row r="996" spans="1:199" s="4" customFormat="1">
      <c r="A996" s="6"/>
      <c r="B996" s="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2"/>
      <c r="U996" s="2"/>
      <c r="V996" s="85"/>
      <c r="W996" s="139"/>
      <c r="X996" s="126"/>
      <c r="Y996" s="85"/>
      <c r="Z996" s="82"/>
      <c r="AA996" s="82"/>
      <c r="AB996" s="2"/>
      <c r="AC996" s="2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</row>
    <row r="997" spans="1:199" s="4" customFormat="1">
      <c r="A997" s="6"/>
      <c r="B997" s="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2"/>
      <c r="U997" s="2"/>
      <c r="V997" s="85"/>
      <c r="W997" s="139"/>
      <c r="X997" s="126"/>
      <c r="Y997" s="85"/>
      <c r="Z997" s="82"/>
      <c r="AA997" s="82"/>
      <c r="AB997" s="2"/>
      <c r="AC997" s="2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</row>
    <row r="998" spans="1:199" s="4" customFormat="1">
      <c r="A998" s="6"/>
      <c r="B998" s="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2"/>
      <c r="U998" s="2"/>
      <c r="V998" s="85"/>
      <c r="W998" s="139"/>
      <c r="X998" s="126"/>
      <c r="Y998" s="85"/>
      <c r="Z998" s="82"/>
      <c r="AA998" s="82"/>
      <c r="AB998" s="2"/>
      <c r="AC998" s="2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</row>
    <row r="999" spans="1:199" s="4" customFormat="1">
      <c r="A999" s="6"/>
      <c r="B999" s="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2"/>
      <c r="U999" s="2"/>
      <c r="V999" s="85"/>
      <c r="W999" s="139"/>
      <c r="X999" s="126"/>
      <c r="Y999" s="85"/>
      <c r="Z999" s="82"/>
      <c r="AA999" s="82"/>
      <c r="AB999" s="2"/>
      <c r="AC999" s="2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</row>
    <row r="1000" spans="1:199" s="4" customFormat="1">
      <c r="A1000" s="6"/>
      <c r="B1000" s="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2"/>
      <c r="U1000" s="2"/>
      <c r="V1000" s="85"/>
      <c r="W1000" s="139"/>
      <c r="X1000" s="126"/>
      <c r="Y1000" s="85"/>
      <c r="Z1000" s="82"/>
      <c r="AA1000" s="82"/>
      <c r="AB1000" s="2"/>
      <c r="AC1000" s="2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</row>
    <row r="1001" spans="1:199" s="4" customFormat="1">
      <c r="A1001" s="6"/>
      <c r="B1001" s="6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2"/>
      <c r="U1001" s="2"/>
      <c r="V1001" s="85"/>
      <c r="W1001" s="139"/>
      <c r="X1001" s="126"/>
      <c r="Y1001" s="85"/>
      <c r="Z1001" s="82"/>
      <c r="AA1001" s="82"/>
      <c r="AB1001" s="2"/>
      <c r="AC1001" s="2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</row>
    <row r="1002" spans="1:199" s="4" customFormat="1">
      <c r="A1002" s="6"/>
      <c r="B1002" s="6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2"/>
      <c r="U1002" s="2"/>
      <c r="V1002" s="85"/>
      <c r="W1002" s="139"/>
      <c r="X1002" s="126"/>
      <c r="Y1002" s="85"/>
      <c r="Z1002" s="82"/>
      <c r="AA1002" s="82"/>
      <c r="AB1002" s="2"/>
      <c r="AC1002" s="2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</row>
    <row r="1003" spans="1:199" s="4" customFormat="1">
      <c r="A1003" s="6"/>
      <c r="B1003" s="6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2"/>
      <c r="U1003" s="2"/>
      <c r="V1003" s="85"/>
      <c r="W1003" s="139"/>
      <c r="X1003" s="126"/>
      <c r="Y1003" s="85"/>
      <c r="Z1003" s="82"/>
      <c r="AA1003" s="82"/>
      <c r="AB1003" s="2"/>
      <c r="AC1003" s="2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</row>
    <row r="1004" spans="1:199" s="4" customFormat="1">
      <c r="A1004" s="6"/>
      <c r="B1004" s="6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2"/>
      <c r="U1004" s="2"/>
      <c r="V1004" s="85"/>
      <c r="W1004" s="139"/>
      <c r="X1004" s="126"/>
      <c r="Y1004" s="85"/>
      <c r="Z1004" s="82"/>
      <c r="AA1004" s="82"/>
      <c r="AB1004" s="2"/>
      <c r="AC1004" s="2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</row>
    <row r="1005" spans="1:199" s="4" customFormat="1">
      <c r="A1005" s="6"/>
      <c r="B1005" s="6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2"/>
      <c r="U1005" s="2"/>
      <c r="V1005" s="85"/>
      <c r="W1005" s="139"/>
      <c r="X1005" s="126"/>
      <c r="Y1005" s="85"/>
      <c r="Z1005" s="82"/>
      <c r="AA1005" s="82"/>
      <c r="AB1005" s="2"/>
      <c r="AC1005" s="2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</row>
    <row r="1006" spans="1:199" s="4" customFormat="1">
      <c r="A1006" s="6"/>
      <c r="B1006" s="6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2"/>
      <c r="U1006" s="2"/>
      <c r="V1006" s="85"/>
      <c r="W1006" s="139"/>
      <c r="X1006" s="126"/>
      <c r="Y1006" s="85"/>
      <c r="Z1006" s="82"/>
      <c r="AA1006" s="82"/>
      <c r="AB1006" s="2"/>
      <c r="AC1006" s="2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</row>
    <row r="1007" spans="1:199" s="4" customFormat="1">
      <c r="A1007" s="6"/>
      <c r="B1007" s="6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2"/>
      <c r="U1007" s="2"/>
      <c r="V1007" s="85"/>
      <c r="W1007" s="139"/>
      <c r="X1007" s="126"/>
      <c r="Y1007" s="85"/>
      <c r="Z1007" s="82"/>
      <c r="AA1007" s="82"/>
      <c r="AB1007" s="2"/>
      <c r="AC1007" s="2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</row>
    <row r="1008" spans="1:199" s="4" customFormat="1">
      <c r="A1008" s="6"/>
      <c r="B1008" s="6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2"/>
      <c r="U1008" s="2"/>
      <c r="V1008" s="85"/>
      <c r="W1008" s="139"/>
      <c r="X1008" s="126"/>
      <c r="Y1008" s="85"/>
      <c r="Z1008" s="82"/>
      <c r="AA1008" s="82"/>
      <c r="AB1008" s="2"/>
      <c r="AC1008" s="2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</row>
    <row r="1009" spans="1:199" s="4" customFormat="1">
      <c r="A1009" s="6"/>
      <c r="B1009" s="6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2"/>
      <c r="U1009" s="2"/>
      <c r="V1009" s="85"/>
      <c r="W1009" s="139"/>
      <c r="X1009" s="126"/>
      <c r="Y1009" s="85"/>
      <c r="Z1009" s="82"/>
      <c r="AA1009" s="82"/>
      <c r="AB1009" s="2"/>
      <c r="AC1009" s="2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</row>
    <row r="1010" spans="1:199" s="4" customFormat="1">
      <c r="A1010" s="6"/>
      <c r="B1010" s="6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2"/>
      <c r="U1010" s="2"/>
      <c r="V1010" s="85"/>
      <c r="W1010" s="139"/>
      <c r="X1010" s="126"/>
      <c r="Y1010" s="85"/>
      <c r="Z1010" s="82"/>
      <c r="AA1010" s="82"/>
      <c r="AB1010" s="2"/>
      <c r="AC1010" s="2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</row>
    <row r="1011" spans="1:199" s="4" customFormat="1">
      <c r="A1011" s="6"/>
      <c r="B1011" s="6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2"/>
      <c r="U1011" s="2"/>
      <c r="V1011" s="85"/>
      <c r="W1011" s="139"/>
      <c r="X1011" s="126"/>
      <c r="Y1011" s="85"/>
      <c r="Z1011" s="82"/>
      <c r="AA1011" s="82"/>
      <c r="AB1011" s="2"/>
      <c r="AC1011" s="2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</row>
    <row r="1012" spans="1:199" s="4" customFormat="1">
      <c r="A1012" s="6"/>
      <c r="B1012" s="6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2"/>
      <c r="U1012" s="2"/>
      <c r="V1012" s="85"/>
      <c r="W1012" s="139"/>
      <c r="X1012" s="126"/>
      <c r="Y1012" s="85"/>
      <c r="Z1012" s="82"/>
      <c r="AA1012" s="82"/>
      <c r="AB1012" s="2"/>
      <c r="AC1012" s="2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</row>
    <row r="1013" spans="1:199" s="4" customFormat="1">
      <c r="A1013" s="6"/>
      <c r="B1013" s="6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2"/>
      <c r="U1013" s="2"/>
      <c r="V1013" s="85"/>
      <c r="W1013" s="139"/>
      <c r="X1013" s="126"/>
      <c r="Y1013" s="85"/>
      <c r="Z1013" s="82"/>
      <c r="AA1013" s="82"/>
      <c r="AB1013" s="2"/>
      <c r="AC1013" s="2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</row>
    <row r="1014" spans="1:199" s="4" customFormat="1">
      <c r="A1014" s="6"/>
      <c r="B1014" s="6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2"/>
      <c r="U1014" s="2"/>
      <c r="V1014" s="85"/>
      <c r="W1014" s="139"/>
      <c r="X1014" s="126"/>
      <c r="Y1014" s="85"/>
      <c r="Z1014" s="82"/>
      <c r="AA1014" s="82"/>
      <c r="AB1014" s="2"/>
      <c r="AC1014" s="2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</row>
    <row r="1015" spans="1:199" s="4" customFormat="1">
      <c r="A1015" s="6"/>
      <c r="B1015" s="6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2"/>
      <c r="U1015" s="2"/>
      <c r="V1015" s="85"/>
      <c r="W1015" s="139"/>
      <c r="X1015" s="126"/>
      <c r="Y1015" s="85"/>
      <c r="Z1015" s="82"/>
      <c r="AA1015" s="82"/>
      <c r="AB1015" s="2"/>
      <c r="AC1015" s="2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</row>
    <row r="1016" spans="1:199" s="4" customFormat="1">
      <c r="A1016" s="6"/>
      <c r="B1016" s="6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2"/>
      <c r="U1016" s="2"/>
      <c r="V1016" s="85"/>
      <c r="W1016" s="139"/>
      <c r="X1016" s="126"/>
      <c r="Y1016" s="85"/>
      <c r="Z1016" s="82"/>
      <c r="AA1016" s="82"/>
      <c r="AB1016" s="2"/>
      <c r="AC1016" s="2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</row>
    <row r="1017" spans="1:199" s="4" customFormat="1">
      <c r="A1017" s="6"/>
      <c r="B1017" s="6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2"/>
      <c r="U1017" s="2"/>
      <c r="V1017" s="85"/>
      <c r="W1017" s="139"/>
      <c r="X1017" s="126"/>
      <c r="Y1017" s="85"/>
      <c r="Z1017" s="82"/>
      <c r="AA1017" s="82"/>
      <c r="AB1017" s="2"/>
      <c r="AC1017" s="2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</row>
    <row r="1018" spans="1:199" s="4" customFormat="1">
      <c r="A1018" s="6"/>
      <c r="B1018" s="6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2"/>
      <c r="U1018" s="2"/>
      <c r="V1018" s="85"/>
      <c r="W1018" s="139"/>
      <c r="X1018" s="126"/>
      <c r="Y1018" s="85"/>
      <c r="Z1018" s="82"/>
      <c r="AA1018" s="82"/>
      <c r="AB1018" s="2"/>
      <c r="AC1018" s="2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</row>
    <row r="1019" spans="1:199" s="4" customFormat="1">
      <c r="A1019" s="6"/>
      <c r="B1019" s="6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2"/>
      <c r="U1019" s="2"/>
      <c r="V1019" s="85"/>
      <c r="W1019" s="139"/>
      <c r="X1019" s="126"/>
      <c r="Y1019" s="85"/>
      <c r="Z1019" s="82"/>
      <c r="AA1019" s="82"/>
      <c r="AB1019" s="2"/>
      <c r="AC1019" s="2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</row>
    <row r="1020" spans="1:199" s="4" customFormat="1">
      <c r="A1020" s="6"/>
      <c r="B1020" s="6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2"/>
      <c r="U1020" s="2"/>
      <c r="V1020" s="85"/>
      <c r="W1020" s="139"/>
      <c r="X1020" s="126"/>
      <c r="Y1020" s="85"/>
      <c r="Z1020" s="82"/>
      <c r="AA1020" s="82"/>
      <c r="AB1020" s="2"/>
      <c r="AC1020" s="2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</row>
    <row r="1021" spans="1:199" s="4" customFormat="1">
      <c r="A1021" s="6"/>
      <c r="B1021" s="6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2"/>
      <c r="U1021" s="2"/>
      <c r="V1021" s="85"/>
      <c r="W1021" s="139"/>
      <c r="X1021" s="126"/>
      <c r="Y1021" s="85"/>
      <c r="Z1021" s="82"/>
      <c r="AA1021" s="82"/>
      <c r="AB1021" s="2"/>
      <c r="AC1021" s="2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</row>
    <row r="1022" spans="1:199" s="4" customFormat="1">
      <c r="A1022" s="6"/>
      <c r="B1022" s="6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2"/>
      <c r="U1022" s="2"/>
      <c r="V1022" s="85"/>
      <c r="W1022" s="139"/>
      <c r="X1022" s="126"/>
      <c r="Y1022" s="85"/>
      <c r="Z1022" s="82"/>
      <c r="AA1022" s="82"/>
      <c r="AB1022" s="2"/>
      <c r="AC1022" s="2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</row>
    <row r="1023" spans="1:199" s="4" customFormat="1">
      <c r="A1023" s="6"/>
      <c r="B1023" s="6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2"/>
      <c r="U1023" s="2"/>
      <c r="V1023" s="85"/>
      <c r="W1023" s="139"/>
      <c r="X1023" s="126"/>
      <c r="Y1023" s="85"/>
      <c r="Z1023" s="82"/>
      <c r="AA1023" s="82"/>
      <c r="AB1023" s="2"/>
      <c r="AC1023" s="2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</row>
    <row r="1024" spans="1:199" s="4" customFormat="1">
      <c r="A1024" s="6"/>
      <c r="B1024" s="6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2"/>
      <c r="U1024" s="2"/>
      <c r="V1024" s="85"/>
      <c r="W1024" s="139"/>
      <c r="X1024" s="126"/>
      <c r="Y1024" s="85"/>
      <c r="Z1024" s="82"/>
      <c r="AA1024" s="82"/>
      <c r="AB1024" s="2"/>
      <c r="AC1024" s="2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</row>
    <row r="1025" spans="1:199" s="4" customFormat="1">
      <c r="A1025" s="6"/>
      <c r="B1025" s="6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2"/>
      <c r="U1025" s="2"/>
      <c r="V1025" s="85"/>
      <c r="W1025" s="139"/>
      <c r="X1025" s="126"/>
      <c r="Y1025" s="85"/>
      <c r="Z1025" s="82"/>
      <c r="AA1025" s="82"/>
      <c r="AB1025" s="2"/>
      <c r="AC1025" s="2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</row>
    <row r="1026" spans="1:199" s="4" customFormat="1">
      <c r="A1026" s="6"/>
      <c r="B1026" s="6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2"/>
      <c r="U1026" s="2"/>
      <c r="V1026" s="85"/>
      <c r="W1026" s="139"/>
      <c r="X1026" s="126"/>
      <c r="Y1026" s="85"/>
      <c r="Z1026" s="82"/>
      <c r="AA1026" s="82"/>
      <c r="AB1026" s="2"/>
      <c r="AC1026" s="2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</row>
    <row r="1027" spans="1:199" s="4" customFormat="1">
      <c r="A1027" s="6"/>
      <c r="B1027" s="6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2"/>
      <c r="U1027" s="2"/>
      <c r="V1027" s="85"/>
      <c r="W1027" s="139"/>
      <c r="X1027" s="126"/>
      <c r="Y1027" s="85"/>
      <c r="Z1027" s="82"/>
      <c r="AA1027" s="82"/>
      <c r="AB1027" s="2"/>
      <c r="AC1027" s="2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</row>
    <row r="1028" spans="1:199" s="4" customFormat="1">
      <c r="A1028" s="6"/>
      <c r="B1028" s="6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2"/>
      <c r="U1028" s="2"/>
      <c r="V1028" s="85"/>
      <c r="W1028" s="139"/>
      <c r="X1028" s="126"/>
      <c r="Y1028" s="85"/>
      <c r="Z1028" s="82"/>
      <c r="AA1028" s="82"/>
      <c r="AB1028" s="2"/>
      <c r="AC1028" s="2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</row>
    <row r="1029" spans="1:199" s="4" customFormat="1">
      <c r="A1029" s="6"/>
      <c r="B1029" s="6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2"/>
      <c r="U1029" s="2"/>
      <c r="V1029" s="85"/>
      <c r="W1029" s="139"/>
      <c r="X1029" s="126"/>
      <c r="Y1029" s="85"/>
      <c r="Z1029" s="82"/>
      <c r="AA1029" s="82"/>
      <c r="AB1029" s="2"/>
      <c r="AC1029" s="2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</row>
    <row r="1030" spans="1:199" s="4" customFormat="1">
      <c r="A1030" s="6"/>
      <c r="B1030" s="6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2"/>
      <c r="U1030" s="2"/>
      <c r="V1030" s="85"/>
      <c r="W1030" s="139"/>
      <c r="X1030" s="126"/>
      <c r="Y1030" s="85"/>
      <c r="Z1030" s="82"/>
      <c r="AA1030" s="82"/>
      <c r="AB1030" s="2"/>
      <c r="AC1030" s="2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</row>
    <row r="1031" spans="1:199" s="4" customFormat="1">
      <c r="A1031" s="6"/>
      <c r="B1031" s="6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2"/>
      <c r="U1031" s="2"/>
      <c r="V1031" s="85"/>
      <c r="W1031" s="139"/>
      <c r="X1031" s="126"/>
      <c r="Y1031" s="85"/>
      <c r="Z1031" s="82"/>
      <c r="AA1031" s="82"/>
      <c r="AB1031" s="2"/>
      <c r="AC1031" s="2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</row>
    <row r="1032" spans="1:199" s="4" customFormat="1">
      <c r="A1032" s="6"/>
      <c r="B1032" s="6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2"/>
      <c r="U1032" s="2"/>
      <c r="V1032" s="85"/>
      <c r="W1032" s="139"/>
      <c r="X1032" s="126"/>
      <c r="Y1032" s="85"/>
      <c r="Z1032" s="82"/>
      <c r="AA1032" s="82"/>
      <c r="AB1032" s="2"/>
      <c r="AC1032" s="2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</row>
    <row r="1033" spans="1:199" s="4" customFormat="1">
      <c r="A1033" s="6"/>
      <c r="B1033" s="6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2"/>
      <c r="U1033" s="2"/>
      <c r="V1033" s="85"/>
      <c r="W1033" s="139"/>
      <c r="X1033" s="126"/>
      <c r="Y1033" s="85"/>
      <c r="Z1033" s="82"/>
      <c r="AA1033" s="82"/>
      <c r="AB1033" s="2"/>
      <c r="AC1033" s="2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</row>
    <row r="1034" spans="1:199" s="4" customFormat="1">
      <c r="A1034" s="6"/>
      <c r="B1034" s="6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2"/>
      <c r="U1034" s="2"/>
      <c r="V1034" s="85"/>
      <c r="W1034" s="139"/>
      <c r="X1034" s="126"/>
      <c r="Y1034" s="85"/>
      <c r="Z1034" s="82"/>
      <c r="AA1034" s="82"/>
      <c r="AB1034" s="2"/>
      <c r="AC1034" s="2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</row>
    <row r="1035" spans="1:199" s="4" customFormat="1">
      <c r="A1035" s="6"/>
      <c r="B1035" s="6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2"/>
      <c r="U1035" s="2"/>
      <c r="V1035" s="85"/>
      <c r="W1035" s="139"/>
      <c r="X1035" s="126"/>
      <c r="Y1035" s="85"/>
      <c r="Z1035" s="82"/>
      <c r="AA1035" s="82"/>
      <c r="AB1035" s="2"/>
      <c r="AC1035" s="2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</row>
    <row r="1036" spans="1:199" s="4" customFormat="1">
      <c r="A1036" s="6"/>
      <c r="B1036" s="6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2"/>
      <c r="U1036" s="2"/>
      <c r="V1036" s="85"/>
      <c r="W1036" s="139"/>
      <c r="X1036" s="126"/>
      <c r="Y1036" s="85"/>
      <c r="Z1036" s="82"/>
      <c r="AA1036" s="82"/>
      <c r="AB1036" s="2"/>
      <c r="AC1036" s="2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</row>
    <row r="1037" spans="1:199" s="4" customFormat="1">
      <c r="A1037" s="6"/>
      <c r="B1037" s="6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2"/>
      <c r="U1037" s="2"/>
      <c r="V1037" s="85"/>
      <c r="W1037" s="139"/>
      <c r="X1037" s="126"/>
      <c r="Y1037" s="85"/>
      <c r="Z1037" s="82"/>
      <c r="AA1037" s="82"/>
      <c r="AB1037" s="2"/>
      <c r="AC1037" s="2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</row>
    <row r="1038" spans="1:199" s="4" customFormat="1">
      <c r="A1038" s="6"/>
      <c r="B1038" s="6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2"/>
      <c r="U1038" s="2"/>
      <c r="V1038" s="85"/>
      <c r="W1038" s="139"/>
      <c r="X1038" s="126"/>
      <c r="Y1038" s="85"/>
      <c r="Z1038" s="82"/>
      <c r="AA1038" s="82"/>
      <c r="AB1038" s="2"/>
      <c r="AC1038" s="2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</row>
    <row r="1039" spans="1:199" s="4" customFormat="1">
      <c r="A1039" s="6"/>
      <c r="B1039" s="6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2"/>
      <c r="U1039" s="2"/>
      <c r="V1039" s="85"/>
      <c r="W1039" s="139"/>
      <c r="X1039" s="126"/>
      <c r="Y1039" s="85"/>
      <c r="Z1039" s="82"/>
      <c r="AA1039" s="82"/>
      <c r="AB1039" s="2"/>
      <c r="AC1039" s="2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</row>
    <row r="1040" spans="1:199" s="4" customFormat="1">
      <c r="A1040" s="6"/>
      <c r="B1040" s="6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2"/>
      <c r="U1040" s="2"/>
      <c r="V1040" s="85"/>
      <c r="W1040" s="139"/>
      <c r="X1040" s="126"/>
      <c r="Y1040" s="85"/>
      <c r="Z1040" s="82"/>
      <c r="AA1040" s="82"/>
      <c r="AB1040" s="2"/>
      <c r="AC1040" s="2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</row>
    <row r="1041" spans="1:199" s="4" customFormat="1">
      <c r="A1041" s="6"/>
      <c r="B1041" s="6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2"/>
      <c r="U1041" s="2"/>
      <c r="V1041" s="85"/>
      <c r="W1041" s="139"/>
      <c r="X1041" s="126"/>
      <c r="Y1041" s="85"/>
      <c r="Z1041" s="82"/>
      <c r="AA1041" s="82"/>
      <c r="AB1041" s="2"/>
      <c r="AC1041" s="2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</row>
    <row r="1042" spans="1:199" s="4" customFormat="1">
      <c r="A1042" s="6"/>
      <c r="B1042" s="6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2"/>
      <c r="U1042" s="2"/>
      <c r="V1042" s="85"/>
      <c r="W1042" s="139"/>
      <c r="X1042" s="126"/>
      <c r="Y1042" s="85"/>
      <c r="Z1042" s="82"/>
      <c r="AA1042" s="82"/>
      <c r="AB1042" s="2"/>
      <c r="AC1042" s="2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</row>
    <row r="1043" spans="1:199" s="4" customFormat="1">
      <c r="A1043" s="6"/>
      <c r="B1043" s="6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2"/>
      <c r="U1043" s="2"/>
      <c r="V1043" s="85"/>
      <c r="W1043" s="139"/>
      <c r="X1043" s="126"/>
      <c r="Y1043" s="85"/>
      <c r="Z1043" s="82"/>
      <c r="AA1043" s="82"/>
      <c r="AB1043" s="2"/>
      <c r="AC1043" s="2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</row>
    <row r="1044" spans="1:199" s="4" customFormat="1">
      <c r="A1044" s="6"/>
      <c r="B1044" s="6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2"/>
      <c r="U1044" s="2"/>
      <c r="V1044" s="85"/>
      <c r="W1044" s="139"/>
      <c r="X1044" s="126"/>
      <c r="Y1044" s="85"/>
      <c r="Z1044" s="82"/>
      <c r="AA1044" s="82"/>
      <c r="AB1044" s="2"/>
      <c r="AC1044" s="2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</row>
    <row r="1045" spans="1:199" s="4" customFormat="1">
      <c r="A1045" s="6"/>
      <c r="B1045" s="6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2"/>
      <c r="U1045" s="2"/>
      <c r="V1045" s="85"/>
      <c r="W1045" s="139"/>
      <c r="X1045" s="126"/>
      <c r="Y1045" s="85"/>
      <c r="Z1045" s="82"/>
      <c r="AA1045" s="82"/>
      <c r="AB1045" s="2"/>
      <c r="AC1045" s="2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</row>
    <row r="1046" spans="1:199" s="4" customFormat="1">
      <c r="A1046" s="6"/>
      <c r="B1046" s="6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2"/>
      <c r="U1046" s="2"/>
      <c r="V1046" s="85"/>
      <c r="W1046" s="139"/>
      <c r="X1046" s="126"/>
      <c r="Y1046" s="85"/>
      <c r="Z1046" s="82"/>
      <c r="AA1046" s="82"/>
      <c r="AB1046" s="2"/>
      <c r="AC1046" s="2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</row>
    <row r="1047" spans="1:199" s="4" customFormat="1">
      <c r="A1047" s="6"/>
      <c r="B1047" s="6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2"/>
      <c r="U1047" s="2"/>
      <c r="V1047" s="85"/>
      <c r="W1047" s="139"/>
      <c r="X1047" s="126"/>
      <c r="Y1047" s="85"/>
      <c r="Z1047" s="82"/>
      <c r="AA1047" s="82"/>
      <c r="AB1047" s="2"/>
      <c r="AC1047" s="2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</row>
    <row r="1048" spans="1:199" s="4" customFormat="1">
      <c r="A1048" s="6"/>
      <c r="B1048" s="6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2"/>
      <c r="U1048" s="2"/>
      <c r="V1048" s="85"/>
      <c r="W1048" s="139"/>
      <c r="X1048" s="126"/>
      <c r="Y1048" s="85"/>
      <c r="Z1048" s="82"/>
      <c r="AA1048" s="82"/>
      <c r="AB1048" s="2"/>
      <c r="AC1048" s="2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</row>
    <row r="1049" spans="1:199" s="4" customFormat="1">
      <c r="A1049" s="6"/>
      <c r="B1049" s="6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2"/>
      <c r="U1049" s="2"/>
      <c r="V1049" s="85"/>
      <c r="W1049" s="139"/>
      <c r="X1049" s="126"/>
      <c r="Y1049" s="85"/>
      <c r="Z1049" s="82"/>
      <c r="AA1049" s="82"/>
      <c r="AB1049" s="2"/>
      <c r="AC1049" s="2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</row>
    <row r="1050" spans="1:199" s="4" customFormat="1">
      <c r="A1050" s="6"/>
      <c r="B1050" s="6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2"/>
      <c r="U1050" s="2"/>
      <c r="V1050" s="85"/>
      <c r="W1050" s="139"/>
      <c r="X1050" s="126"/>
      <c r="Y1050" s="85"/>
      <c r="Z1050" s="82"/>
      <c r="AA1050" s="82"/>
      <c r="AB1050" s="2"/>
      <c r="AC1050" s="2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</row>
    <row r="1051" spans="1:199" s="4" customFormat="1">
      <c r="A1051" s="6"/>
      <c r="B1051" s="6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2"/>
      <c r="U1051" s="2"/>
      <c r="V1051" s="85"/>
      <c r="W1051" s="139"/>
      <c r="X1051" s="126"/>
      <c r="Y1051" s="85"/>
      <c r="Z1051" s="82"/>
      <c r="AA1051" s="82"/>
      <c r="AB1051" s="2"/>
      <c r="AC1051" s="2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</row>
    <row r="1052" spans="1:199" s="4" customFormat="1">
      <c r="A1052" s="6"/>
      <c r="B1052" s="6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2"/>
      <c r="U1052" s="2"/>
      <c r="V1052" s="85"/>
      <c r="W1052" s="139"/>
      <c r="X1052" s="126"/>
      <c r="Y1052" s="85"/>
      <c r="Z1052" s="82"/>
      <c r="AA1052" s="82"/>
      <c r="AB1052" s="2"/>
      <c r="AC1052" s="2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</row>
    <row r="1053" spans="1:199" s="4" customFormat="1">
      <c r="A1053" s="6"/>
      <c r="B1053" s="6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2"/>
      <c r="U1053" s="2"/>
      <c r="V1053" s="85"/>
      <c r="W1053" s="139"/>
      <c r="X1053" s="126"/>
      <c r="Y1053" s="85"/>
      <c r="Z1053" s="82"/>
      <c r="AA1053" s="82"/>
      <c r="AB1053" s="2"/>
      <c r="AC1053" s="2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</row>
    <row r="1054" spans="1:199" s="4" customFormat="1">
      <c r="A1054" s="6"/>
      <c r="B1054" s="6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2"/>
      <c r="U1054" s="2"/>
      <c r="V1054" s="85"/>
      <c r="W1054" s="139"/>
      <c r="X1054" s="126"/>
      <c r="Y1054" s="85"/>
      <c r="Z1054" s="82"/>
      <c r="AA1054" s="82"/>
      <c r="AB1054" s="2"/>
      <c r="AC1054" s="2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</row>
    <row r="1055" spans="1:199" s="4" customFormat="1">
      <c r="A1055" s="6"/>
      <c r="B1055" s="6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2"/>
      <c r="U1055" s="2"/>
      <c r="V1055" s="85"/>
      <c r="W1055" s="139"/>
      <c r="X1055" s="126"/>
      <c r="Y1055" s="85"/>
      <c r="Z1055" s="82"/>
      <c r="AA1055" s="82"/>
      <c r="AB1055" s="2"/>
      <c r="AC1055" s="2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</row>
    <row r="1056" spans="1:199" s="4" customFormat="1">
      <c r="A1056" s="6"/>
      <c r="B1056" s="6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2"/>
      <c r="U1056" s="2"/>
      <c r="V1056" s="85"/>
      <c r="W1056" s="139"/>
      <c r="X1056" s="126"/>
      <c r="Y1056" s="85"/>
      <c r="Z1056" s="82"/>
      <c r="AA1056" s="82"/>
      <c r="AB1056" s="2"/>
      <c r="AC1056" s="2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</row>
    <row r="1057" spans="1:199" s="4" customFormat="1">
      <c r="A1057" s="6"/>
      <c r="B1057" s="6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2"/>
      <c r="U1057" s="2"/>
      <c r="V1057" s="85"/>
      <c r="W1057" s="139"/>
      <c r="X1057" s="126"/>
      <c r="Y1057" s="85"/>
      <c r="Z1057" s="82"/>
      <c r="AA1057" s="82"/>
      <c r="AB1057" s="2"/>
      <c r="AC1057" s="2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</row>
    <row r="1058" spans="1:199" s="4" customFormat="1">
      <c r="A1058" s="6"/>
      <c r="B1058" s="6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2"/>
      <c r="U1058" s="2"/>
      <c r="V1058" s="85"/>
      <c r="W1058" s="139"/>
      <c r="X1058" s="126"/>
      <c r="Y1058" s="85"/>
      <c r="Z1058" s="82"/>
      <c r="AA1058" s="82"/>
      <c r="AB1058" s="2"/>
      <c r="AC1058" s="2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</row>
    <row r="1059" spans="1:199" s="4" customFormat="1">
      <c r="A1059" s="6"/>
      <c r="B1059" s="6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2"/>
      <c r="U1059" s="2"/>
      <c r="V1059" s="85"/>
      <c r="W1059" s="139"/>
      <c r="X1059" s="126"/>
      <c r="Y1059" s="85"/>
      <c r="Z1059" s="82"/>
      <c r="AA1059" s="82"/>
      <c r="AB1059" s="2"/>
      <c r="AC1059" s="2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</row>
    <row r="1060" spans="1:199" s="4" customFormat="1">
      <c r="A1060" s="6"/>
      <c r="B1060" s="6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2"/>
      <c r="U1060" s="2"/>
      <c r="V1060" s="85"/>
      <c r="W1060" s="139"/>
      <c r="X1060" s="126"/>
      <c r="Y1060" s="85"/>
      <c r="Z1060" s="82"/>
      <c r="AA1060" s="82"/>
      <c r="AB1060" s="2"/>
      <c r="AC1060" s="2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</row>
    <row r="1061" spans="1:199" s="4" customFormat="1">
      <c r="A1061" s="6"/>
      <c r="B1061" s="6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2"/>
      <c r="U1061" s="2"/>
      <c r="V1061" s="85"/>
      <c r="W1061" s="139"/>
      <c r="X1061" s="126"/>
      <c r="Y1061" s="85"/>
      <c r="Z1061" s="82"/>
      <c r="AA1061" s="82"/>
      <c r="AB1061" s="2"/>
      <c r="AC1061" s="2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</row>
    <row r="1062" spans="1:199" s="4" customFormat="1">
      <c r="A1062" s="6"/>
      <c r="B1062" s="6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2"/>
      <c r="U1062" s="2"/>
      <c r="V1062" s="85"/>
      <c r="W1062" s="139"/>
      <c r="X1062" s="126"/>
      <c r="Y1062" s="85"/>
      <c r="Z1062" s="82"/>
      <c r="AA1062" s="82"/>
      <c r="AB1062" s="2"/>
      <c r="AC1062" s="2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</row>
    <row r="1063" spans="1:199" s="4" customFormat="1">
      <c r="A1063" s="6"/>
      <c r="B1063" s="6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2"/>
      <c r="U1063" s="2"/>
      <c r="V1063" s="85"/>
      <c r="W1063" s="139"/>
      <c r="X1063" s="126"/>
      <c r="Y1063" s="85"/>
      <c r="Z1063" s="82"/>
      <c r="AA1063" s="82"/>
      <c r="AB1063" s="2"/>
      <c r="AC1063" s="2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</row>
    <row r="1064" spans="1:199" s="4" customFormat="1">
      <c r="A1064" s="6"/>
      <c r="B1064" s="6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2"/>
      <c r="U1064" s="2"/>
      <c r="V1064" s="85"/>
      <c r="W1064" s="139"/>
      <c r="X1064" s="126"/>
      <c r="Y1064" s="85"/>
      <c r="Z1064" s="82"/>
      <c r="AA1064" s="82"/>
      <c r="AB1064" s="2"/>
      <c r="AC1064" s="2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</row>
    <row r="1065" spans="1:199" s="4" customFormat="1">
      <c r="A1065" s="6"/>
      <c r="B1065" s="6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2"/>
      <c r="U1065" s="2"/>
      <c r="V1065" s="85"/>
      <c r="W1065" s="139"/>
      <c r="X1065" s="126"/>
      <c r="Y1065" s="85"/>
      <c r="Z1065" s="82"/>
      <c r="AA1065" s="82"/>
      <c r="AB1065" s="2"/>
      <c r="AC1065" s="2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</row>
    <row r="1066" spans="1:199" s="4" customFormat="1">
      <c r="A1066" s="6"/>
      <c r="B1066" s="6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2"/>
      <c r="U1066" s="2"/>
      <c r="V1066" s="85"/>
      <c r="W1066" s="139"/>
      <c r="X1066" s="126"/>
      <c r="Y1066" s="85"/>
      <c r="Z1066" s="82"/>
      <c r="AA1066" s="82"/>
      <c r="AB1066" s="2"/>
      <c r="AC1066" s="2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</row>
    <row r="1067" spans="1:199" s="4" customFormat="1">
      <c r="A1067" s="6"/>
      <c r="B1067" s="6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2"/>
      <c r="U1067" s="2"/>
      <c r="V1067" s="85"/>
      <c r="W1067" s="139"/>
      <c r="X1067" s="126"/>
      <c r="Y1067" s="85"/>
      <c r="Z1067" s="82"/>
      <c r="AA1067" s="82"/>
      <c r="AB1067" s="2"/>
      <c r="AC1067" s="2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</row>
    <row r="1068" spans="1:199" s="4" customFormat="1">
      <c r="A1068" s="6"/>
      <c r="B1068" s="6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2"/>
      <c r="U1068" s="2"/>
      <c r="V1068" s="85"/>
      <c r="W1068" s="139"/>
      <c r="X1068" s="126"/>
      <c r="Y1068" s="85"/>
      <c r="Z1068" s="82"/>
      <c r="AA1068" s="82"/>
      <c r="AB1068" s="2"/>
      <c r="AC1068" s="2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</row>
    <row r="1069" spans="1:199" s="4" customFormat="1">
      <c r="A1069" s="6"/>
      <c r="B1069" s="6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2"/>
      <c r="U1069" s="2"/>
      <c r="V1069" s="85"/>
      <c r="W1069" s="139"/>
      <c r="X1069" s="126"/>
      <c r="Y1069" s="85"/>
      <c r="Z1069" s="82"/>
      <c r="AA1069" s="82"/>
      <c r="AB1069" s="2"/>
      <c r="AC1069" s="2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</row>
    <row r="1070" spans="1:199" s="4" customFormat="1">
      <c r="A1070" s="6"/>
      <c r="B1070" s="6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2"/>
      <c r="U1070" s="2"/>
      <c r="V1070" s="85"/>
      <c r="W1070" s="139"/>
      <c r="X1070" s="126"/>
      <c r="Y1070" s="85"/>
      <c r="Z1070" s="82"/>
      <c r="AA1070" s="82"/>
      <c r="AB1070" s="2"/>
      <c r="AC1070" s="2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</row>
    <row r="1071" spans="1:199" s="4" customFormat="1">
      <c r="A1071" s="6"/>
      <c r="B1071" s="6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2"/>
      <c r="U1071" s="2"/>
      <c r="V1071" s="85"/>
      <c r="W1071" s="139"/>
      <c r="X1071" s="126"/>
      <c r="Y1071" s="85"/>
      <c r="Z1071" s="82"/>
      <c r="AA1071" s="82"/>
      <c r="AB1071" s="2"/>
      <c r="AC1071" s="2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</row>
    <row r="1072" spans="1:199" s="4" customFormat="1">
      <c r="A1072" s="6"/>
      <c r="B1072" s="6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2"/>
      <c r="U1072" s="2"/>
      <c r="V1072" s="85"/>
      <c r="W1072" s="139"/>
      <c r="X1072" s="126"/>
      <c r="Y1072" s="85"/>
      <c r="Z1072" s="82"/>
      <c r="AA1072" s="82"/>
      <c r="AB1072" s="2"/>
      <c r="AC1072" s="2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</row>
    <row r="1073" spans="1:199" s="4" customFormat="1">
      <c r="A1073" s="6"/>
      <c r="B1073" s="6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2"/>
      <c r="U1073" s="2"/>
      <c r="V1073" s="85"/>
      <c r="W1073" s="139"/>
      <c r="X1073" s="126"/>
      <c r="Y1073" s="85"/>
      <c r="Z1073" s="82"/>
      <c r="AA1073" s="82"/>
      <c r="AB1073" s="2"/>
      <c r="AC1073" s="2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</row>
    <row r="1074" spans="1:199" s="4" customFormat="1">
      <c r="A1074" s="6"/>
      <c r="B1074" s="6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2"/>
      <c r="U1074" s="2"/>
      <c r="V1074" s="85"/>
      <c r="W1074" s="139"/>
      <c r="X1074" s="126"/>
      <c r="Y1074" s="85"/>
      <c r="Z1074" s="82"/>
      <c r="AA1074" s="82"/>
      <c r="AB1074" s="2"/>
      <c r="AC1074" s="2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</row>
    <row r="1075" spans="1:199" s="4" customFormat="1">
      <c r="A1075" s="6"/>
      <c r="B1075" s="6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2"/>
      <c r="U1075" s="2"/>
      <c r="V1075" s="85"/>
      <c r="W1075" s="139"/>
      <c r="X1075" s="126"/>
      <c r="Y1075" s="85"/>
      <c r="Z1075" s="82"/>
      <c r="AA1075" s="82"/>
      <c r="AB1075" s="2"/>
      <c r="AC1075" s="2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</row>
    <row r="1076" spans="1:199" s="4" customFormat="1">
      <c r="A1076" s="6"/>
      <c r="B1076" s="6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2"/>
      <c r="U1076" s="2"/>
      <c r="V1076" s="85"/>
      <c r="W1076" s="139"/>
      <c r="X1076" s="126"/>
      <c r="Y1076" s="85"/>
      <c r="Z1076" s="82"/>
      <c r="AA1076" s="82"/>
      <c r="AB1076" s="2"/>
      <c r="AC1076" s="2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</row>
    <row r="1077" spans="1:199" s="4" customFormat="1">
      <c r="A1077" s="6"/>
      <c r="B1077" s="6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2"/>
      <c r="U1077" s="2"/>
      <c r="V1077" s="85"/>
      <c r="W1077" s="139"/>
      <c r="X1077" s="126"/>
      <c r="Y1077" s="85"/>
      <c r="Z1077" s="82"/>
      <c r="AA1077" s="82"/>
      <c r="AB1077" s="2"/>
      <c r="AC1077" s="2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</row>
    <row r="1078" spans="1:199" s="4" customFormat="1">
      <c r="A1078" s="6"/>
      <c r="B1078" s="6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2"/>
      <c r="U1078" s="2"/>
      <c r="V1078" s="85"/>
      <c r="W1078" s="139"/>
      <c r="X1078" s="126"/>
      <c r="Y1078" s="85"/>
      <c r="Z1078" s="82"/>
      <c r="AA1078" s="82"/>
      <c r="AB1078" s="2"/>
      <c r="AC1078" s="2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</row>
    <row r="1079" spans="1:199" s="4" customFormat="1">
      <c r="A1079" s="6"/>
      <c r="B1079" s="6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2"/>
      <c r="U1079" s="2"/>
      <c r="V1079" s="85"/>
      <c r="W1079" s="139"/>
      <c r="X1079" s="126"/>
      <c r="Y1079" s="85"/>
      <c r="Z1079" s="82"/>
      <c r="AA1079" s="82"/>
      <c r="AB1079" s="2"/>
      <c r="AC1079" s="2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</row>
    <row r="1080" spans="1:199" s="4" customFormat="1">
      <c r="A1080" s="6"/>
      <c r="B1080" s="6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2"/>
      <c r="U1080" s="2"/>
      <c r="V1080" s="85"/>
      <c r="W1080" s="139"/>
      <c r="X1080" s="126"/>
      <c r="Y1080" s="85"/>
      <c r="Z1080" s="82"/>
      <c r="AA1080" s="82"/>
      <c r="AB1080" s="2"/>
      <c r="AC1080" s="2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</row>
    <row r="1081" spans="1:199" s="4" customFormat="1">
      <c r="A1081" s="6"/>
      <c r="B1081" s="6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2"/>
      <c r="U1081" s="2"/>
      <c r="V1081" s="85"/>
      <c r="W1081" s="139"/>
      <c r="X1081" s="126"/>
      <c r="Y1081" s="85"/>
      <c r="Z1081" s="82"/>
      <c r="AA1081" s="82"/>
      <c r="AB1081" s="2"/>
      <c r="AC1081" s="2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</row>
    <row r="1082" spans="1:199" s="4" customFormat="1">
      <c r="A1082" s="6"/>
      <c r="B1082" s="6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2"/>
      <c r="U1082" s="2"/>
      <c r="V1082" s="85"/>
      <c r="W1082" s="139"/>
      <c r="X1082" s="126"/>
      <c r="Y1082" s="85"/>
      <c r="Z1082" s="82"/>
      <c r="AA1082" s="82"/>
      <c r="AB1082" s="2"/>
      <c r="AC1082" s="2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</row>
    <row r="1083" spans="1:199" s="4" customFormat="1">
      <c r="A1083" s="6"/>
      <c r="B1083" s="6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2"/>
      <c r="U1083" s="2"/>
      <c r="V1083" s="85"/>
      <c r="W1083" s="139"/>
      <c r="X1083" s="126"/>
      <c r="Y1083" s="85"/>
      <c r="Z1083" s="82"/>
      <c r="AA1083" s="82"/>
      <c r="AB1083" s="2"/>
      <c r="AC1083" s="2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</row>
    <row r="1084" spans="1:199" s="4" customFormat="1">
      <c r="A1084" s="6"/>
      <c r="B1084" s="6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2"/>
      <c r="U1084" s="2"/>
      <c r="V1084" s="85"/>
      <c r="W1084" s="139"/>
      <c r="X1084" s="126"/>
      <c r="Y1084" s="85"/>
      <c r="Z1084" s="82"/>
      <c r="AA1084" s="82"/>
      <c r="AB1084" s="2"/>
      <c r="AC1084" s="2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</row>
    <row r="1085" spans="1:199" s="4" customFormat="1">
      <c r="A1085" s="6"/>
      <c r="B1085" s="6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2"/>
      <c r="U1085" s="2"/>
      <c r="V1085" s="85"/>
      <c r="W1085" s="139"/>
      <c r="X1085" s="126"/>
      <c r="Y1085" s="85"/>
      <c r="Z1085" s="82"/>
      <c r="AA1085" s="82"/>
      <c r="AB1085" s="2"/>
      <c r="AC1085" s="2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</row>
    <row r="1086" spans="1:199" s="4" customFormat="1">
      <c r="A1086" s="6"/>
      <c r="B1086" s="6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2"/>
      <c r="U1086" s="2"/>
      <c r="V1086" s="85"/>
      <c r="W1086" s="139"/>
      <c r="X1086" s="126"/>
      <c r="Y1086" s="85"/>
      <c r="Z1086" s="82"/>
      <c r="AA1086" s="82"/>
      <c r="AB1086" s="2"/>
      <c r="AC1086" s="2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</row>
    <row r="1087" spans="1:199" s="4" customFormat="1">
      <c r="A1087" s="6"/>
      <c r="B1087" s="6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2"/>
      <c r="U1087" s="2"/>
      <c r="V1087" s="85"/>
      <c r="W1087" s="139"/>
      <c r="X1087" s="126"/>
      <c r="Y1087" s="85"/>
      <c r="Z1087" s="82"/>
      <c r="AA1087" s="82"/>
      <c r="AB1087" s="2"/>
      <c r="AC1087" s="2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</row>
    <row r="1088" spans="1:199" s="4" customFormat="1">
      <c r="A1088" s="6"/>
      <c r="B1088" s="6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2"/>
      <c r="U1088" s="2"/>
      <c r="V1088" s="85"/>
      <c r="W1088" s="139"/>
      <c r="X1088" s="126"/>
      <c r="Y1088" s="85"/>
      <c r="Z1088" s="82"/>
      <c r="AA1088" s="82"/>
      <c r="AB1088" s="2"/>
      <c r="AC1088" s="2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</row>
    <row r="1089" spans="1:199" s="4" customFormat="1">
      <c r="A1089" s="6"/>
      <c r="B1089" s="6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2"/>
      <c r="U1089" s="2"/>
      <c r="V1089" s="85"/>
      <c r="W1089" s="139"/>
      <c r="X1089" s="126"/>
      <c r="Y1089" s="85"/>
      <c r="Z1089" s="82"/>
      <c r="AA1089" s="82"/>
      <c r="AB1089" s="2"/>
      <c r="AC1089" s="2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</row>
    <row r="1090" spans="1:199" s="4" customFormat="1">
      <c r="A1090" s="6"/>
      <c r="B1090" s="6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2"/>
      <c r="U1090" s="2"/>
      <c r="V1090" s="85"/>
      <c r="W1090" s="139"/>
      <c r="X1090" s="126"/>
      <c r="Y1090" s="85"/>
      <c r="Z1090" s="82"/>
      <c r="AA1090" s="82"/>
      <c r="AB1090" s="2"/>
      <c r="AC1090" s="2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</row>
    <row r="1091" spans="1:199" s="4" customFormat="1">
      <c r="A1091" s="6"/>
      <c r="B1091" s="6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2"/>
      <c r="U1091" s="2"/>
      <c r="V1091" s="85"/>
      <c r="W1091" s="139"/>
      <c r="X1091" s="126"/>
      <c r="Y1091" s="85"/>
      <c r="Z1091" s="82"/>
      <c r="AA1091" s="82"/>
      <c r="AB1091" s="2"/>
      <c r="AC1091" s="2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</row>
    <row r="1092" spans="1:199" s="4" customFormat="1">
      <c r="A1092" s="6"/>
      <c r="B1092" s="6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2"/>
      <c r="U1092" s="2"/>
      <c r="V1092" s="85"/>
      <c r="W1092" s="139"/>
      <c r="X1092" s="126"/>
      <c r="Y1092" s="85"/>
      <c r="Z1092" s="82"/>
      <c r="AA1092" s="82"/>
      <c r="AB1092" s="2"/>
      <c r="AC1092" s="2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</row>
    <row r="1093" spans="1:199" s="4" customFormat="1">
      <c r="A1093" s="6"/>
      <c r="B1093" s="6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2"/>
      <c r="U1093" s="2"/>
      <c r="V1093" s="85"/>
      <c r="W1093" s="139"/>
      <c r="X1093" s="126"/>
      <c r="Y1093" s="85"/>
      <c r="Z1093" s="82"/>
      <c r="AA1093" s="82"/>
      <c r="AB1093" s="2"/>
      <c r="AC1093" s="2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</row>
    <row r="1094" spans="1:199" s="4" customFormat="1">
      <c r="A1094" s="6"/>
      <c r="B1094" s="6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2"/>
      <c r="U1094" s="2"/>
      <c r="V1094" s="85"/>
      <c r="W1094" s="139"/>
      <c r="X1094" s="126"/>
      <c r="Y1094" s="85"/>
      <c r="Z1094" s="82"/>
      <c r="AA1094" s="82"/>
      <c r="AB1094" s="2"/>
      <c r="AC1094" s="2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</row>
    <row r="1095" spans="1:199" s="4" customFormat="1">
      <c r="A1095" s="6"/>
      <c r="B1095" s="6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2"/>
      <c r="U1095" s="2"/>
      <c r="V1095" s="85"/>
      <c r="W1095" s="139"/>
      <c r="X1095" s="126"/>
      <c r="Y1095" s="85"/>
      <c r="Z1095" s="82"/>
      <c r="AA1095" s="82"/>
      <c r="AB1095" s="2"/>
      <c r="AC1095" s="2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</row>
    <row r="1096" spans="1:199" s="4" customFormat="1">
      <c r="A1096" s="6"/>
      <c r="B1096" s="6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2"/>
      <c r="U1096" s="2"/>
      <c r="V1096" s="85"/>
      <c r="W1096" s="139"/>
      <c r="X1096" s="126"/>
      <c r="Y1096" s="85"/>
      <c r="Z1096" s="82"/>
      <c r="AA1096" s="82"/>
      <c r="AB1096" s="2"/>
      <c r="AC1096" s="2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</row>
    <row r="1097" spans="1:199" s="4" customFormat="1">
      <c r="A1097" s="6"/>
      <c r="B1097" s="6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2"/>
      <c r="U1097" s="2"/>
      <c r="V1097" s="85"/>
      <c r="W1097" s="139"/>
      <c r="X1097" s="126"/>
      <c r="Y1097" s="85"/>
      <c r="Z1097" s="82"/>
      <c r="AA1097" s="82"/>
      <c r="AB1097" s="2"/>
      <c r="AC1097" s="2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</row>
    <row r="1098" spans="1:199" s="4" customFormat="1">
      <c r="A1098" s="6"/>
      <c r="B1098" s="6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2"/>
      <c r="U1098" s="2"/>
      <c r="V1098" s="85"/>
      <c r="W1098" s="139"/>
      <c r="X1098" s="126"/>
      <c r="Y1098" s="85"/>
      <c r="Z1098" s="82"/>
      <c r="AA1098" s="82"/>
      <c r="AB1098" s="2"/>
      <c r="AC1098" s="2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</row>
    <row r="1099" spans="1:199" s="4" customFormat="1">
      <c r="A1099" s="6"/>
      <c r="B1099" s="6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2"/>
      <c r="U1099" s="2"/>
      <c r="V1099" s="85"/>
      <c r="W1099" s="139"/>
      <c r="X1099" s="126"/>
      <c r="Y1099" s="85"/>
      <c r="Z1099" s="82"/>
      <c r="AA1099" s="82"/>
      <c r="AB1099" s="2"/>
      <c r="AC1099" s="2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</row>
    <row r="1100" spans="1:199" s="4" customFormat="1">
      <c r="A1100" s="6"/>
      <c r="B1100" s="6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2"/>
      <c r="U1100" s="2"/>
      <c r="V1100" s="85"/>
      <c r="W1100" s="139"/>
      <c r="X1100" s="126"/>
      <c r="Y1100" s="85"/>
      <c r="Z1100" s="82"/>
      <c r="AA1100" s="82"/>
      <c r="AB1100" s="2"/>
      <c r="AC1100" s="2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</row>
    <row r="1101" spans="1:199" s="4" customFormat="1">
      <c r="A1101" s="6"/>
      <c r="B1101" s="6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2"/>
      <c r="U1101" s="2"/>
      <c r="V1101" s="85"/>
      <c r="W1101" s="139"/>
      <c r="X1101" s="126"/>
      <c r="Y1101" s="85"/>
      <c r="Z1101" s="82"/>
      <c r="AA1101" s="82"/>
      <c r="AB1101" s="2"/>
      <c r="AC1101" s="2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</row>
    <row r="1102" spans="1:199" s="4" customFormat="1">
      <c r="A1102" s="6"/>
      <c r="B1102" s="6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2"/>
      <c r="U1102" s="2"/>
      <c r="V1102" s="85"/>
      <c r="W1102" s="139"/>
      <c r="X1102" s="126"/>
      <c r="Y1102" s="85"/>
      <c r="Z1102" s="82"/>
      <c r="AA1102" s="82"/>
      <c r="AB1102" s="2"/>
      <c r="AC1102" s="2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</row>
    <row r="1103" spans="1:199" s="4" customFormat="1">
      <c r="A1103" s="6"/>
      <c r="B1103" s="6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2"/>
      <c r="U1103" s="2"/>
      <c r="V1103" s="85"/>
      <c r="W1103" s="139"/>
      <c r="X1103" s="126"/>
      <c r="Y1103" s="85"/>
      <c r="Z1103" s="82"/>
      <c r="AA1103" s="82"/>
      <c r="AB1103" s="2"/>
      <c r="AC1103" s="2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</row>
    <row r="1104" spans="1:199" s="4" customFormat="1">
      <c r="A1104" s="6"/>
      <c r="B1104" s="6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2"/>
      <c r="U1104" s="2"/>
      <c r="V1104" s="85"/>
      <c r="W1104" s="139"/>
      <c r="X1104" s="126"/>
      <c r="Y1104" s="85"/>
      <c r="Z1104" s="82"/>
      <c r="AA1104" s="82"/>
      <c r="AB1104" s="2"/>
      <c r="AC1104" s="2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</row>
    <row r="1105" spans="1:199" s="4" customFormat="1">
      <c r="A1105" s="6"/>
      <c r="B1105" s="6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2"/>
      <c r="U1105" s="2"/>
      <c r="V1105" s="85"/>
      <c r="W1105" s="139"/>
      <c r="X1105" s="126"/>
      <c r="Y1105" s="85"/>
      <c r="Z1105" s="82"/>
      <c r="AA1105" s="82"/>
      <c r="AB1105" s="2"/>
      <c r="AC1105" s="2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</row>
    <row r="1106" spans="1:199" s="4" customFormat="1">
      <c r="A1106" s="6"/>
      <c r="B1106" s="6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2"/>
      <c r="U1106" s="2"/>
      <c r="V1106" s="85"/>
      <c r="W1106" s="139"/>
      <c r="X1106" s="126"/>
      <c r="Y1106" s="85"/>
      <c r="Z1106" s="82"/>
      <c r="AA1106" s="82"/>
      <c r="AB1106" s="2"/>
      <c r="AC1106" s="2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</row>
    <row r="1107" spans="1:199" s="4" customFormat="1">
      <c r="A1107" s="6"/>
      <c r="B1107" s="6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2"/>
      <c r="U1107" s="2"/>
      <c r="V1107" s="85"/>
      <c r="W1107" s="139"/>
      <c r="X1107" s="126"/>
      <c r="Y1107" s="85"/>
      <c r="Z1107" s="82"/>
      <c r="AA1107" s="82"/>
      <c r="AB1107" s="2"/>
      <c r="AC1107" s="2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</row>
    <row r="1108" spans="1:199" s="4" customFormat="1">
      <c r="A1108" s="6"/>
      <c r="B1108" s="6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2"/>
      <c r="U1108" s="2"/>
      <c r="V1108" s="85"/>
      <c r="W1108" s="139"/>
      <c r="X1108" s="126"/>
      <c r="Y1108" s="85"/>
      <c r="Z1108" s="82"/>
      <c r="AA1108" s="82"/>
      <c r="AB1108" s="2"/>
      <c r="AC1108" s="2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</row>
    <row r="1109" spans="1:199" s="4" customFormat="1">
      <c r="A1109" s="6"/>
      <c r="B1109" s="6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2"/>
      <c r="U1109" s="2"/>
      <c r="V1109" s="85"/>
      <c r="W1109" s="139"/>
      <c r="X1109" s="126"/>
      <c r="Y1109" s="85"/>
      <c r="Z1109" s="82"/>
      <c r="AA1109" s="82"/>
      <c r="AB1109" s="2"/>
      <c r="AC1109" s="2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</row>
    <row r="1110" spans="1:199" s="4" customFormat="1">
      <c r="A1110" s="6"/>
      <c r="B1110" s="6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2"/>
      <c r="U1110" s="2"/>
      <c r="V1110" s="85"/>
      <c r="W1110" s="139"/>
      <c r="X1110" s="126"/>
      <c r="Y1110" s="85"/>
      <c r="Z1110" s="82"/>
      <c r="AA1110" s="82"/>
      <c r="AB1110" s="2"/>
      <c r="AC1110" s="2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</row>
    <row r="1111" spans="1:199" s="4" customFormat="1">
      <c r="A1111" s="6"/>
      <c r="B1111" s="6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2"/>
      <c r="U1111" s="2"/>
      <c r="V1111" s="85"/>
      <c r="W1111" s="139"/>
      <c r="X1111" s="126"/>
      <c r="Y1111" s="85"/>
      <c r="Z1111" s="82"/>
      <c r="AA1111" s="82"/>
      <c r="AB1111" s="2"/>
      <c r="AC1111" s="2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</row>
    <row r="1112" spans="1:199" s="4" customFormat="1">
      <c r="A1112" s="6"/>
      <c r="B1112" s="6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2"/>
      <c r="U1112" s="2"/>
      <c r="V1112" s="85"/>
      <c r="W1112" s="139"/>
      <c r="X1112" s="126"/>
      <c r="Y1112" s="85"/>
      <c r="Z1112" s="82"/>
      <c r="AA1112" s="82"/>
      <c r="AB1112" s="2"/>
      <c r="AC1112" s="2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</row>
    <row r="1113" spans="1:199" s="4" customFormat="1">
      <c r="A1113" s="6"/>
      <c r="B1113" s="6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2"/>
      <c r="U1113" s="2"/>
      <c r="V1113" s="85"/>
      <c r="W1113" s="139"/>
      <c r="X1113" s="126"/>
      <c r="Y1113" s="85"/>
      <c r="Z1113" s="82"/>
      <c r="AA1113" s="82"/>
      <c r="AB1113" s="2"/>
      <c r="AC1113" s="2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</row>
    <row r="1114" spans="1:199" s="4" customFormat="1">
      <c r="A1114" s="6"/>
      <c r="B1114" s="6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2"/>
      <c r="U1114" s="2"/>
      <c r="V1114" s="85"/>
      <c r="W1114" s="139"/>
      <c r="X1114" s="126"/>
      <c r="Y1114" s="85"/>
      <c r="Z1114" s="82"/>
      <c r="AA1114" s="82"/>
      <c r="AB1114" s="2"/>
      <c r="AC1114" s="2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</row>
    <row r="1115" spans="1:199" s="4" customFormat="1">
      <c r="A1115" s="6"/>
      <c r="B1115" s="6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2"/>
      <c r="U1115" s="2"/>
      <c r="V1115" s="85"/>
      <c r="W1115" s="139"/>
      <c r="X1115" s="126"/>
      <c r="Y1115" s="85"/>
      <c r="Z1115" s="82"/>
      <c r="AA1115" s="82"/>
      <c r="AB1115" s="2"/>
      <c r="AC1115" s="2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</row>
    <row r="1116" spans="1:199" s="4" customFormat="1">
      <c r="A1116" s="6"/>
      <c r="B1116" s="6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2"/>
      <c r="U1116" s="2"/>
      <c r="V1116" s="85"/>
      <c r="W1116" s="139"/>
      <c r="X1116" s="126"/>
      <c r="Y1116" s="85"/>
      <c r="Z1116" s="82"/>
      <c r="AA1116" s="82"/>
      <c r="AB1116" s="2"/>
      <c r="AC1116" s="2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</row>
    <row r="1117" spans="1:199" s="4" customFormat="1">
      <c r="A1117" s="6"/>
      <c r="B1117" s="6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2"/>
      <c r="U1117" s="2"/>
      <c r="V1117" s="85"/>
      <c r="W1117" s="139"/>
      <c r="X1117" s="126"/>
      <c r="Y1117" s="85"/>
      <c r="Z1117" s="82"/>
      <c r="AA1117" s="82"/>
      <c r="AB1117" s="2"/>
      <c r="AC1117" s="2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</row>
    <row r="1118" spans="1:199" s="4" customFormat="1">
      <c r="A1118" s="6"/>
      <c r="B1118" s="6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2"/>
      <c r="U1118" s="2"/>
      <c r="V1118" s="85"/>
      <c r="W1118" s="139"/>
      <c r="X1118" s="126"/>
      <c r="Y1118" s="85"/>
      <c r="Z1118" s="82"/>
      <c r="AA1118" s="82"/>
      <c r="AB1118" s="2"/>
      <c r="AC1118" s="2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</row>
    <row r="1119" spans="1:199" s="4" customFormat="1">
      <c r="A1119" s="6"/>
      <c r="B1119" s="6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2"/>
      <c r="U1119" s="2"/>
      <c r="V1119" s="85"/>
      <c r="W1119" s="139"/>
      <c r="X1119" s="126"/>
      <c r="Y1119" s="85"/>
      <c r="Z1119" s="82"/>
      <c r="AA1119" s="82"/>
      <c r="AB1119" s="2"/>
      <c r="AC1119" s="2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</row>
    <row r="1120" spans="1:199" s="4" customFormat="1">
      <c r="A1120" s="6"/>
      <c r="B1120" s="6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2"/>
      <c r="U1120" s="2"/>
      <c r="V1120" s="85"/>
      <c r="W1120" s="139"/>
      <c r="X1120" s="126"/>
      <c r="Y1120" s="85"/>
      <c r="Z1120" s="82"/>
      <c r="AA1120" s="82"/>
      <c r="AB1120" s="2"/>
      <c r="AC1120" s="2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</row>
    <row r="1121" spans="1:199" s="4" customFormat="1">
      <c r="A1121" s="6"/>
      <c r="B1121" s="6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2"/>
      <c r="U1121" s="2"/>
      <c r="V1121" s="85"/>
      <c r="W1121" s="139"/>
      <c r="X1121" s="126"/>
      <c r="Y1121" s="85"/>
      <c r="Z1121" s="82"/>
      <c r="AA1121" s="82"/>
      <c r="AB1121" s="2"/>
      <c r="AC1121" s="2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</row>
    <row r="1122" spans="1:199" s="4" customFormat="1">
      <c r="A1122" s="6"/>
      <c r="B1122" s="6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2"/>
      <c r="U1122" s="2"/>
      <c r="V1122" s="85"/>
      <c r="W1122" s="139"/>
      <c r="X1122" s="126"/>
      <c r="Y1122" s="85"/>
      <c r="Z1122" s="82"/>
      <c r="AA1122" s="82"/>
      <c r="AB1122" s="2"/>
      <c r="AC1122" s="2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</row>
    <row r="1123" spans="1:199" s="4" customFormat="1">
      <c r="A1123" s="6"/>
      <c r="B1123" s="6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2"/>
      <c r="U1123" s="2"/>
      <c r="V1123" s="85"/>
      <c r="W1123" s="139"/>
      <c r="X1123" s="126"/>
      <c r="Y1123" s="85"/>
      <c r="Z1123" s="82"/>
      <c r="AA1123" s="82"/>
      <c r="AB1123" s="2"/>
      <c r="AC1123" s="2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</row>
    <row r="1124" spans="1:199" s="4" customFormat="1">
      <c r="A1124" s="6"/>
      <c r="B1124" s="6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2"/>
      <c r="U1124" s="2"/>
      <c r="V1124" s="85"/>
      <c r="W1124" s="139"/>
      <c r="X1124" s="126"/>
      <c r="Y1124" s="85"/>
      <c r="Z1124" s="82"/>
      <c r="AA1124" s="82"/>
      <c r="AB1124" s="2"/>
      <c r="AC1124" s="2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</row>
    <row r="1125" spans="1:199" s="4" customFormat="1">
      <c r="A1125" s="6"/>
      <c r="B1125" s="6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2"/>
      <c r="U1125" s="2"/>
      <c r="V1125" s="85"/>
      <c r="W1125" s="139"/>
      <c r="X1125" s="126"/>
      <c r="Y1125" s="85"/>
      <c r="Z1125" s="82"/>
      <c r="AA1125" s="82"/>
      <c r="AB1125" s="2"/>
      <c r="AC1125" s="2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</row>
    <row r="1126" spans="1:199" s="4" customFormat="1">
      <c r="A1126" s="6"/>
      <c r="B1126" s="6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2"/>
      <c r="U1126" s="2"/>
      <c r="V1126" s="85"/>
      <c r="W1126" s="139"/>
      <c r="X1126" s="126"/>
      <c r="Y1126" s="85"/>
      <c r="Z1126" s="82"/>
      <c r="AA1126" s="82"/>
      <c r="AB1126" s="2"/>
      <c r="AC1126" s="2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</row>
    <row r="1127" spans="1:199" s="4" customFormat="1">
      <c r="A1127" s="6"/>
      <c r="B1127" s="6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2"/>
      <c r="U1127" s="2"/>
      <c r="V1127" s="85"/>
      <c r="W1127" s="139"/>
      <c r="X1127" s="126"/>
      <c r="Y1127" s="85"/>
      <c r="Z1127" s="82"/>
      <c r="AA1127" s="82"/>
      <c r="AB1127" s="2"/>
      <c r="AC1127" s="2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</row>
    <row r="1128" spans="1:199" s="4" customFormat="1">
      <c r="A1128" s="6"/>
      <c r="B1128" s="6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2"/>
      <c r="U1128" s="2"/>
      <c r="V1128" s="85"/>
      <c r="W1128" s="139"/>
      <c r="X1128" s="126"/>
      <c r="Y1128" s="85"/>
      <c r="Z1128" s="82"/>
      <c r="AA1128" s="82"/>
      <c r="AB1128" s="2"/>
      <c r="AC1128" s="2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</row>
    <row r="1129" spans="1:199" s="4" customFormat="1">
      <c r="A1129" s="6"/>
      <c r="B1129" s="6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2"/>
      <c r="U1129" s="2"/>
      <c r="V1129" s="85"/>
      <c r="W1129" s="139"/>
      <c r="X1129" s="126"/>
      <c r="Y1129" s="85"/>
      <c r="Z1129" s="82"/>
      <c r="AA1129" s="82"/>
      <c r="AB1129" s="2"/>
      <c r="AC1129" s="2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</row>
    <row r="1130" spans="1:199" s="4" customFormat="1">
      <c r="A1130" s="6"/>
      <c r="B1130" s="6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2"/>
      <c r="U1130" s="2"/>
      <c r="V1130" s="85"/>
      <c r="W1130" s="139"/>
      <c r="X1130" s="126"/>
      <c r="Y1130" s="85"/>
      <c r="Z1130" s="82"/>
      <c r="AA1130" s="82"/>
      <c r="AB1130" s="2"/>
      <c r="AC1130" s="2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</row>
    <row r="1131" spans="1:199" s="4" customFormat="1">
      <c r="A1131" s="6"/>
      <c r="B1131" s="6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2"/>
      <c r="U1131" s="2"/>
      <c r="V1131" s="85"/>
      <c r="W1131" s="139"/>
      <c r="X1131" s="126"/>
      <c r="Y1131" s="85"/>
      <c r="Z1131" s="82"/>
      <c r="AA1131" s="82"/>
      <c r="AB1131" s="2"/>
      <c r="AC1131" s="2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</row>
    <row r="1132" spans="1:199" s="4" customFormat="1">
      <c r="A1132" s="6"/>
      <c r="B1132" s="6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2"/>
      <c r="U1132" s="2"/>
      <c r="V1132" s="85"/>
      <c r="W1132" s="139"/>
      <c r="X1132" s="126"/>
      <c r="Y1132" s="85"/>
      <c r="Z1132" s="82"/>
      <c r="AA1132" s="82"/>
      <c r="AB1132" s="2"/>
      <c r="AC1132" s="2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</row>
    <row r="1133" spans="1:199" s="4" customFormat="1">
      <c r="A1133" s="6"/>
      <c r="B1133" s="6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2"/>
      <c r="U1133" s="2"/>
      <c r="V1133" s="85"/>
      <c r="W1133" s="139"/>
      <c r="X1133" s="126"/>
      <c r="Y1133" s="85"/>
      <c r="Z1133" s="82"/>
      <c r="AA1133" s="82"/>
      <c r="AB1133" s="2"/>
      <c r="AC1133" s="2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</row>
    <row r="1134" spans="1:199" s="4" customFormat="1">
      <c r="A1134" s="6"/>
      <c r="B1134" s="6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2"/>
      <c r="U1134" s="2"/>
      <c r="V1134" s="85"/>
      <c r="W1134" s="139"/>
      <c r="X1134" s="126"/>
      <c r="Y1134" s="85"/>
      <c r="Z1134" s="82"/>
      <c r="AA1134" s="82"/>
      <c r="AB1134" s="2"/>
      <c r="AC1134" s="2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</row>
    <row r="1135" spans="1:199" s="4" customFormat="1">
      <c r="A1135" s="6"/>
      <c r="B1135" s="6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2"/>
      <c r="U1135" s="2"/>
      <c r="V1135" s="85"/>
      <c r="W1135" s="139"/>
      <c r="X1135" s="126"/>
      <c r="Y1135" s="85"/>
      <c r="Z1135" s="82"/>
      <c r="AA1135" s="82"/>
      <c r="AB1135" s="2"/>
      <c r="AC1135" s="2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</row>
    <row r="1136" spans="1:199" s="4" customFormat="1">
      <c r="A1136" s="6"/>
      <c r="B1136" s="6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2"/>
      <c r="U1136" s="2"/>
      <c r="V1136" s="85"/>
      <c r="W1136" s="139"/>
      <c r="X1136" s="126"/>
      <c r="Y1136" s="85"/>
      <c r="Z1136" s="82"/>
      <c r="AA1136" s="82"/>
      <c r="AB1136" s="2"/>
      <c r="AC1136" s="2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</row>
    <row r="1137" spans="1:199" s="4" customFormat="1">
      <c r="A1137" s="6"/>
      <c r="B1137" s="6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2"/>
      <c r="U1137" s="2"/>
      <c r="V1137" s="85"/>
      <c r="W1137" s="139"/>
      <c r="X1137" s="126"/>
      <c r="Y1137" s="85"/>
      <c r="Z1137" s="82"/>
      <c r="AA1137" s="82"/>
      <c r="AB1137" s="2"/>
      <c r="AC1137" s="2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</row>
    <row r="1138" spans="1:199" s="4" customFormat="1">
      <c r="A1138" s="6"/>
      <c r="B1138" s="6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2"/>
      <c r="U1138" s="2"/>
      <c r="V1138" s="85"/>
      <c r="W1138" s="139"/>
      <c r="X1138" s="126"/>
      <c r="Y1138" s="85"/>
      <c r="Z1138" s="82"/>
      <c r="AA1138" s="82"/>
      <c r="AB1138" s="2"/>
      <c r="AC1138" s="2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</row>
    <row r="1139" spans="1:199" s="4" customFormat="1">
      <c r="A1139" s="6"/>
      <c r="B1139" s="6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2"/>
      <c r="U1139" s="2"/>
      <c r="V1139" s="85"/>
      <c r="W1139" s="139"/>
      <c r="X1139" s="126"/>
      <c r="Y1139" s="85"/>
      <c r="Z1139" s="82"/>
      <c r="AA1139" s="82"/>
      <c r="AB1139" s="2"/>
      <c r="AC1139" s="2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</row>
    <row r="1140" spans="1:199" s="4" customFormat="1">
      <c r="A1140" s="6"/>
      <c r="B1140" s="6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2"/>
      <c r="U1140" s="2"/>
      <c r="V1140" s="85"/>
      <c r="W1140" s="139"/>
      <c r="X1140" s="126"/>
      <c r="Y1140" s="85"/>
      <c r="Z1140" s="82"/>
      <c r="AA1140" s="82"/>
      <c r="AB1140" s="2"/>
      <c r="AC1140" s="2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</row>
    <row r="1141" spans="1:199" s="4" customFormat="1">
      <c r="A1141" s="6"/>
      <c r="B1141" s="6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2"/>
      <c r="U1141" s="2"/>
      <c r="V1141" s="85"/>
      <c r="W1141" s="139"/>
      <c r="X1141" s="126"/>
      <c r="Y1141" s="85"/>
      <c r="Z1141" s="82"/>
      <c r="AA1141" s="82"/>
      <c r="AB1141" s="2"/>
      <c r="AC1141" s="2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</row>
    <row r="1142" spans="1:199" s="4" customFormat="1">
      <c r="A1142" s="6"/>
      <c r="B1142" s="6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2"/>
      <c r="U1142" s="2"/>
      <c r="V1142" s="85"/>
      <c r="W1142" s="139"/>
      <c r="X1142" s="126"/>
      <c r="Y1142" s="85"/>
      <c r="Z1142" s="82"/>
      <c r="AA1142" s="82"/>
      <c r="AB1142" s="2"/>
      <c r="AC1142" s="2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</row>
    <row r="1143" spans="1:199" s="4" customFormat="1">
      <c r="A1143" s="6"/>
      <c r="B1143" s="6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2"/>
      <c r="U1143" s="2"/>
      <c r="V1143" s="85"/>
      <c r="W1143" s="139"/>
      <c r="X1143" s="126"/>
      <c r="Y1143" s="85"/>
      <c r="Z1143" s="82"/>
      <c r="AA1143" s="82"/>
      <c r="AB1143" s="2"/>
      <c r="AC1143" s="2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</row>
    <row r="1144" spans="1:199" s="4" customFormat="1">
      <c r="A1144" s="6"/>
      <c r="B1144" s="6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2"/>
      <c r="U1144" s="2"/>
      <c r="V1144" s="85"/>
      <c r="W1144" s="139"/>
      <c r="X1144" s="126"/>
      <c r="Y1144" s="85"/>
      <c r="Z1144" s="82"/>
      <c r="AA1144" s="82"/>
      <c r="AB1144" s="2"/>
      <c r="AC1144" s="2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</row>
    <row r="1145" spans="1:199" s="4" customFormat="1">
      <c r="A1145" s="6"/>
      <c r="B1145" s="6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2"/>
      <c r="U1145" s="2"/>
      <c r="V1145" s="85"/>
      <c r="W1145" s="139"/>
      <c r="X1145" s="126"/>
      <c r="Y1145" s="85"/>
      <c r="Z1145" s="82"/>
      <c r="AA1145" s="82"/>
      <c r="AB1145" s="2"/>
      <c r="AC1145" s="2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</row>
    <row r="1146" spans="1:199" s="4" customFormat="1">
      <c r="A1146" s="6"/>
      <c r="B1146" s="6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2"/>
      <c r="U1146" s="2"/>
      <c r="V1146" s="85"/>
      <c r="W1146" s="139"/>
      <c r="X1146" s="126"/>
      <c r="Y1146" s="85"/>
      <c r="Z1146" s="82"/>
      <c r="AA1146" s="82"/>
      <c r="AB1146" s="2"/>
      <c r="AC1146" s="2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</row>
    <row r="1147" spans="1:199" s="4" customFormat="1">
      <c r="A1147" s="6"/>
      <c r="B1147" s="6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2"/>
      <c r="U1147" s="2"/>
      <c r="V1147" s="85"/>
      <c r="W1147" s="139"/>
      <c r="X1147" s="126"/>
      <c r="Y1147" s="85"/>
      <c r="Z1147" s="82"/>
      <c r="AA1147" s="82"/>
      <c r="AB1147" s="2"/>
      <c r="AC1147" s="2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</row>
    <row r="1148" spans="1:199" s="4" customFormat="1">
      <c r="A1148" s="6"/>
      <c r="B1148" s="6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2"/>
      <c r="U1148" s="2"/>
      <c r="V1148" s="85"/>
      <c r="W1148" s="139"/>
      <c r="X1148" s="126"/>
      <c r="Y1148" s="85"/>
      <c r="Z1148" s="82"/>
      <c r="AA1148" s="82"/>
      <c r="AB1148" s="2"/>
      <c r="AC1148" s="2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  <c r="GL1148" s="1"/>
      <c r="GM1148" s="1"/>
      <c r="GN1148" s="1"/>
      <c r="GO1148" s="1"/>
      <c r="GP1148" s="1"/>
      <c r="GQ1148" s="1"/>
    </row>
    <row r="1149" spans="1:199" s="4" customFormat="1">
      <c r="A1149" s="6"/>
      <c r="B1149" s="6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2"/>
      <c r="U1149" s="2"/>
      <c r="V1149" s="85"/>
      <c r="W1149" s="139"/>
      <c r="X1149" s="126"/>
      <c r="Y1149" s="85"/>
      <c r="Z1149" s="82"/>
      <c r="AA1149" s="82"/>
      <c r="AB1149" s="2"/>
      <c r="AC1149" s="2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</row>
    <row r="1150" spans="1:199" s="4" customFormat="1">
      <c r="A1150" s="6"/>
      <c r="B1150" s="6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2"/>
      <c r="U1150" s="2"/>
      <c r="V1150" s="85"/>
      <c r="W1150" s="139"/>
      <c r="X1150" s="126"/>
      <c r="Y1150" s="85"/>
      <c r="Z1150" s="82"/>
      <c r="AA1150" s="82"/>
      <c r="AB1150" s="2"/>
      <c r="AC1150" s="2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</row>
    <row r="1151" spans="1:199" s="4" customFormat="1">
      <c r="A1151" s="6"/>
      <c r="B1151" s="6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2"/>
      <c r="U1151" s="2"/>
      <c r="V1151" s="85"/>
      <c r="W1151" s="139"/>
      <c r="X1151" s="126"/>
      <c r="Y1151" s="85"/>
      <c r="Z1151" s="82"/>
      <c r="AA1151" s="82"/>
      <c r="AB1151" s="2"/>
      <c r="AC1151" s="2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  <c r="GL1151" s="1"/>
      <c r="GM1151" s="1"/>
      <c r="GN1151" s="1"/>
      <c r="GO1151" s="1"/>
      <c r="GP1151" s="1"/>
      <c r="GQ1151" s="1"/>
    </row>
    <row r="1152" spans="1:199" s="4" customFormat="1">
      <c r="A1152" s="6"/>
      <c r="B1152" s="6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2"/>
      <c r="U1152" s="2"/>
      <c r="V1152" s="85"/>
      <c r="W1152" s="139"/>
      <c r="X1152" s="126"/>
      <c r="Y1152" s="85"/>
      <c r="Z1152" s="82"/>
      <c r="AA1152" s="82"/>
      <c r="AB1152" s="2"/>
      <c r="AC1152" s="2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  <c r="FL1152" s="1"/>
      <c r="FM1152" s="1"/>
      <c r="FN1152" s="1"/>
      <c r="FO1152" s="1"/>
      <c r="FP1152" s="1"/>
      <c r="FQ1152" s="1"/>
      <c r="FR1152" s="1"/>
      <c r="FS1152" s="1"/>
      <c r="FT1152" s="1"/>
      <c r="FU1152" s="1"/>
      <c r="FV1152" s="1"/>
      <c r="FW1152" s="1"/>
      <c r="FX1152" s="1"/>
      <c r="FY1152" s="1"/>
      <c r="FZ1152" s="1"/>
      <c r="GA1152" s="1"/>
      <c r="GB1152" s="1"/>
      <c r="GC1152" s="1"/>
      <c r="GD1152" s="1"/>
      <c r="GE1152" s="1"/>
      <c r="GF1152" s="1"/>
      <c r="GG1152" s="1"/>
      <c r="GH1152" s="1"/>
      <c r="GI1152" s="1"/>
      <c r="GJ1152" s="1"/>
      <c r="GK1152" s="1"/>
      <c r="GL1152" s="1"/>
      <c r="GM1152" s="1"/>
      <c r="GN1152" s="1"/>
      <c r="GO1152" s="1"/>
      <c r="GP1152" s="1"/>
      <c r="GQ1152" s="1"/>
    </row>
    <row r="1153" spans="1:199" s="4" customFormat="1">
      <c r="A1153" s="6"/>
      <c r="B1153" s="6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2"/>
      <c r="U1153" s="2"/>
      <c r="V1153" s="85"/>
      <c r="W1153" s="139"/>
      <c r="X1153" s="126"/>
      <c r="Y1153" s="85"/>
      <c r="Z1153" s="82"/>
      <c r="AA1153" s="82"/>
      <c r="AB1153" s="2"/>
      <c r="AC1153" s="2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  <c r="GL1153" s="1"/>
      <c r="GM1153" s="1"/>
      <c r="GN1153" s="1"/>
      <c r="GO1153" s="1"/>
      <c r="GP1153" s="1"/>
      <c r="GQ1153" s="1"/>
    </row>
    <row r="1154" spans="1:199" s="4" customFormat="1">
      <c r="A1154" s="6"/>
      <c r="B1154" s="6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2"/>
      <c r="U1154" s="2"/>
      <c r="V1154" s="85"/>
      <c r="W1154" s="139"/>
      <c r="X1154" s="126"/>
      <c r="Y1154" s="85"/>
      <c r="Z1154" s="82"/>
      <c r="AA1154" s="82"/>
      <c r="AB1154" s="2"/>
      <c r="AC1154" s="2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  <c r="GL1154" s="1"/>
      <c r="GM1154" s="1"/>
      <c r="GN1154" s="1"/>
      <c r="GO1154" s="1"/>
      <c r="GP1154" s="1"/>
      <c r="GQ1154" s="1"/>
    </row>
    <row r="1155" spans="1:199" s="4" customFormat="1">
      <c r="A1155" s="6"/>
      <c r="B1155" s="6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2"/>
      <c r="U1155" s="2"/>
      <c r="V1155" s="85"/>
      <c r="W1155" s="139"/>
      <c r="X1155" s="126"/>
      <c r="Y1155" s="85"/>
      <c r="Z1155" s="82"/>
      <c r="AA1155" s="82"/>
      <c r="AB1155" s="2"/>
      <c r="AC1155" s="2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  <c r="GL1155" s="1"/>
      <c r="GM1155" s="1"/>
      <c r="GN1155" s="1"/>
      <c r="GO1155" s="1"/>
      <c r="GP1155" s="1"/>
      <c r="GQ1155" s="1"/>
    </row>
    <row r="1156" spans="1:199" s="4" customFormat="1">
      <c r="A1156" s="6"/>
      <c r="B1156" s="6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2"/>
      <c r="U1156" s="2"/>
      <c r="V1156" s="85"/>
      <c r="W1156" s="139"/>
      <c r="X1156" s="126"/>
      <c r="Y1156" s="85"/>
      <c r="Z1156" s="82"/>
      <c r="AA1156" s="82"/>
      <c r="AB1156" s="2"/>
      <c r="AC1156" s="2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</row>
    <row r="1157" spans="1:199" s="4" customFormat="1">
      <c r="A1157" s="6"/>
      <c r="B1157" s="6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2"/>
      <c r="U1157" s="2"/>
      <c r="V1157" s="85"/>
      <c r="W1157" s="139"/>
      <c r="X1157" s="126"/>
      <c r="Y1157" s="85"/>
      <c r="Z1157" s="82"/>
      <c r="AA1157" s="82"/>
      <c r="AB1157" s="2"/>
      <c r="AC1157" s="2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  <c r="FL1157" s="1"/>
      <c r="FM1157" s="1"/>
      <c r="FN1157" s="1"/>
      <c r="FO1157" s="1"/>
      <c r="FP1157" s="1"/>
      <c r="FQ1157" s="1"/>
      <c r="FR1157" s="1"/>
      <c r="FS1157" s="1"/>
      <c r="FT1157" s="1"/>
      <c r="FU1157" s="1"/>
      <c r="FV1157" s="1"/>
      <c r="FW1157" s="1"/>
      <c r="FX1157" s="1"/>
      <c r="FY1157" s="1"/>
      <c r="FZ1157" s="1"/>
      <c r="GA1157" s="1"/>
      <c r="GB1157" s="1"/>
      <c r="GC1157" s="1"/>
      <c r="GD1157" s="1"/>
      <c r="GE1157" s="1"/>
      <c r="GF1157" s="1"/>
      <c r="GG1157" s="1"/>
      <c r="GH1157" s="1"/>
      <c r="GI1157" s="1"/>
      <c r="GJ1157" s="1"/>
      <c r="GK1157" s="1"/>
      <c r="GL1157" s="1"/>
      <c r="GM1157" s="1"/>
      <c r="GN1157" s="1"/>
      <c r="GO1157" s="1"/>
      <c r="GP1157" s="1"/>
      <c r="GQ1157" s="1"/>
    </row>
    <row r="1158" spans="1:199" s="4" customFormat="1">
      <c r="A1158" s="6"/>
      <c r="B1158" s="6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2"/>
      <c r="U1158" s="2"/>
      <c r="V1158" s="85"/>
      <c r="W1158" s="139"/>
      <c r="X1158" s="126"/>
      <c r="Y1158" s="85"/>
      <c r="Z1158" s="82"/>
      <c r="AA1158" s="82"/>
      <c r="AB1158" s="2"/>
      <c r="AC1158" s="2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  <c r="GL1158" s="1"/>
      <c r="GM1158" s="1"/>
      <c r="GN1158" s="1"/>
      <c r="GO1158" s="1"/>
      <c r="GP1158" s="1"/>
      <c r="GQ1158" s="1"/>
    </row>
    <row r="1159" spans="1:199" s="4" customFormat="1">
      <c r="A1159" s="6"/>
      <c r="B1159" s="6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2"/>
      <c r="U1159" s="2"/>
      <c r="V1159" s="85"/>
      <c r="W1159" s="139"/>
      <c r="X1159" s="126"/>
      <c r="Y1159" s="85"/>
      <c r="Z1159" s="82"/>
      <c r="AA1159" s="82"/>
      <c r="AB1159" s="2"/>
      <c r="AC1159" s="2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  <c r="GL1159" s="1"/>
      <c r="GM1159" s="1"/>
      <c r="GN1159" s="1"/>
      <c r="GO1159" s="1"/>
      <c r="GP1159" s="1"/>
      <c r="GQ1159" s="1"/>
    </row>
    <row r="1160" spans="1:199" s="4" customFormat="1">
      <c r="A1160" s="6"/>
      <c r="B1160" s="6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2"/>
      <c r="U1160" s="2"/>
      <c r="V1160" s="85"/>
      <c r="W1160" s="139"/>
      <c r="X1160" s="126"/>
      <c r="Y1160" s="85"/>
      <c r="Z1160" s="82"/>
      <c r="AA1160" s="82"/>
      <c r="AB1160" s="2"/>
      <c r="AC1160" s="2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  <c r="FG1160" s="1"/>
      <c r="FH1160" s="1"/>
      <c r="FI1160" s="1"/>
      <c r="FJ1160" s="1"/>
      <c r="FK1160" s="1"/>
      <c r="FL1160" s="1"/>
      <c r="FM1160" s="1"/>
      <c r="FN1160" s="1"/>
      <c r="FO1160" s="1"/>
      <c r="FP1160" s="1"/>
      <c r="FQ1160" s="1"/>
      <c r="FR1160" s="1"/>
      <c r="FS1160" s="1"/>
      <c r="FT1160" s="1"/>
      <c r="FU1160" s="1"/>
      <c r="FV1160" s="1"/>
      <c r="FW1160" s="1"/>
      <c r="FX1160" s="1"/>
      <c r="FY1160" s="1"/>
      <c r="FZ1160" s="1"/>
      <c r="GA1160" s="1"/>
      <c r="GB1160" s="1"/>
      <c r="GC1160" s="1"/>
      <c r="GD1160" s="1"/>
      <c r="GE1160" s="1"/>
      <c r="GF1160" s="1"/>
      <c r="GG1160" s="1"/>
      <c r="GH1160" s="1"/>
      <c r="GI1160" s="1"/>
      <c r="GJ1160" s="1"/>
      <c r="GK1160" s="1"/>
      <c r="GL1160" s="1"/>
      <c r="GM1160" s="1"/>
      <c r="GN1160" s="1"/>
      <c r="GO1160" s="1"/>
      <c r="GP1160" s="1"/>
      <c r="GQ1160" s="1"/>
    </row>
    <row r="1161" spans="1:199" s="4" customFormat="1">
      <c r="A1161" s="6"/>
      <c r="B1161" s="6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2"/>
      <c r="U1161" s="2"/>
      <c r="V1161" s="85"/>
      <c r="W1161" s="139"/>
      <c r="X1161" s="126"/>
      <c r="Y1161" s="85"/>
      <c r="Z1161" s="82"/>
      <c r="AA1161" s="82"/>
      <c r="AB1161" s="2"/>
      <c r="AC1161" s="2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  <c r="FG1161" s="1"/>
      <c r="FH1161" s="1"/>
      <c r="FI1161" s="1"/>
      <c r="FJ1161" s="1"/>
      <c r="FK1161" s="1"/>
      <c r="FL1161" s="1"/>
      <c r="FM1161" s="1"/>
      <c r="FN1161" s="1"/>
      <c r="FO1161" s="1"/>
      <c r="FP1161" s="1"/>
      <c r="FQ1161" s="1"/>
      <c r="FR1161" s="1"/>
      <c r="FS1161" s="1"/>
      <c r="FT1161" s="1"/>
      <c r="FU1161" s="1"/>
      <c r="FV1161" s="1"/>
      <c r="FW1161" s="1"/>
      <c r="FX1161" s="1"/>
      <c r="FY1161" s="1"/>
      <c r="FZ1161" s="1"/>
      <c r="GA1161" s="1"/>
      <c r="GB1161" s="1"/>
      <c r="GC1161" s="1"/>
      <c r="GD1161" s="1"/>
      <c r="GE1161" s="1"/>
      <c r="GF1161" s="1"/>
      <c r="GG1161" s="1"/>
      <c r="GH1161" s="1"/>
      <c r="GI1161" s="1"/>
      <c r="GJ1161" s="1"/>
      <c r="GK1161" s="1"/>
      <c r="GL1161" s="1"/>
      <c r="GM1161" s="1"/>
      <c r="GN1161" s="1"/>
      <c r="GO1161" s="1"/>
      <c r="GP1161" s="1"/>
      <c r="GQ1161" s="1"/>
    </row>
    <row r="1162" spans="1:199" s="4" customFormat="1">
      <c r="A1162" s="6"/>
      <c r="B1162" s="6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2"/>
      <c r="U1162" s="2"/>
      <c r="V1162" s="85"/>
      <c r="W1162" s="139"/>
      <c r="X1162" s="126"/>
      <c r="Y1162" s="85"/>
      <c r="Z1162" s="82"/>
      <c r="AA1162" s="82"/>
      <c r="AB1162" s="2"/>
      <c r="AC1162" s="2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  <c r="FG1162" s="1"/>
      <c r="FH1162" s="1"/>
      <c r="FI1162" s="1"/>
      <c r="FJ1162" s="1"/>
      <c r="FK1162" s="1"/>
      <c r="FL1162" s="1"/>
      <c r="FM1162" s="1"/>
      <c r="FN1162" s="1"/>
      <c r="FO1162" s="1"/>
      <c r="FP1162" s="1"/>
      <c r="FQ1162" s="1"/>
      <c r="FR1162" s="1"/>
      <c r="FS1162" s="1"/>
      <c r="FT1162" s="1"/>
      <c r="FU1162" s="1"/>
      <c r="FV1162" s="1"/>
      <c r="FW1162" s="1"/>
      <c r="FX1162" s="1"/>
      <c r="FY1162" s="1"/>
      <c r="FZ1162" s="1"/>
      <c r="GA1162" s="1"/>
      <c r="GB1162" s="1"/>
      <c r="GC1162" s="1"/>
      <c r="GD1162" s="1"/>
      <c r="GE1162" s="1"/>
      <c r="GF1162" s="1"/>
      <c r="GG1162" s="1"/>
      <c r="GH1162" s="1"/>
      <c r="GI1162" s="1"/>
      <c r="GJ1162" s="1"/>
      <c r="GK1162" s="1"/>
      <c r="GL1162" s="1"/>
      <c r="GM1162" s="1"/>
      <c r="GN1162" s="1"/>
      <c r="GO1162" s="1"/>
      <c r="GP1162" s="1"/>
      <c r="GQ1162" s="1"/>
    </row>
    <row r="1163" spans="1:199" s="4" customFormat="1">
      <c r="A1163" s="6"/>
      <c r="B1163" s="6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2"/>
      <c r="U1163" s="2"/>
      <c r="V1163" s="85"/>
      <c r="W1163" s="139"/>
      <c r="X1163" s="126"/>
      <c r="Y1163" s="85"/>
      <c r="Z1163" s="82"/>
      <c r="AA1163" s="82"/>
      <c r="AB1163" s="2"/>
      <c r="AC1163" s="2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  <c r="FG1163" s="1"/>
      <c r="FH1163" s="1"/>
      <c r="FI1163" s="1"/>
      <c r="FJ1163" s="1"/>
      <c r="FK1163" s="1"/>
      <c r="FL1163" s="1"/>
      <c r="FM1163" s="1"/>
      <c r="FN1163" s="1"/>
      <c r="FO1163" s="1"/>
      <c r="FP1163" s="1"/>
      <c r="FQ1163" s="1"/>
      <c r="FR1163" s="1"/>
      <c r="FS1163" s="1"/>
      <c r="FT1163" s="1"/>
      <c r="FU1163" s="1"/>
      <c r="FV1163" s="1"/>
      <c r="FW1163" s="1"/>
      <c r="FX1163" s="1"/>
      <c r="FY1163" s="1"/>
      <c r="FZ1163" s="1"/>
      <c r="GA1163" s="1"/>
      <c r="GB1163" s="1"/>
      <c r="GC1163" s="1"/>
      <c r="GD1163" s="1"/>
      <c r="GE1163" s="1"/>
      <c r="GF1163" s="1"/>
      <c r="GG1163" s="1"/>
      <c r="GH1163" s="1"/>
      <c r="GI1163" s="1"/>
      <c r="GJ1163" s="1"/>
      <c r="GK1163" s="1"/>
      <c r="GL1163" s="1"/>
      <c r="GM1163" s="1"/>
      <c r="GN1163" s="1"/>
      <c r="GO1163" s="1"/>
      <c r="GP1163" s="1"/>
      <c r="GQ1163" s="1"/>
    </row>
    <row r="1164" spans="1:199" s="4" customFormat="1">
      <c r="A1164" s="6"/>
      <c r="B1164" s="6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2"/>
      <c r="U1164" s="2"/>
      <c r="V1164" s="85"/>
      <c r="W1164" s="139"/>
      <c r="X1164" s="126"/>
      <c r="Y1164" s="85"/>
      <c r="Z1164" s="82"/>
      <c r="AA1164" s="82"/>
      <c r="AB1164" s="2"/>
      <c r="AC1164" s="2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  <c r="FG1164" s="1"/>
      <c r="FH1164" s="1"/>
      <c r="FI1164" s="1"/>
      <c r="FJ1164" s="1"/>
      <c r="FK1164" s="1"/>
      <c r="FL1164" s="1"/>
      <c r="FM1164" s="1"/>
      <c r="FN1164" s="1"/>
      <c r="FO1164" s="1"/>
      <c r="FP1164" s="1"/>
      <c r="FQ1164" s="1"/>
      <c r="FR1164" s="1"/>
      <c r="FS1164" s="1"/>
      <c r="FT1164" s="1"/>
      <c r="FU1164" s="1"/>
      <c r="FV1164" s="1"/>
      <c r="FW1164" s="1"/>
      <c r="FX1164" s="1"/>
      <c r="FY1164" s="1"/>
      <c r="FZ1164" s="1"/>
      <c r="GA1164" s="1"/>
      <c r="GB1164" s="1"/>
      <c r="GC1164" s="1"/>
      <c r="GD1164" s="1"/>
      <c r="GE1164" s="1"/>
      <c r="GF1164" s="1"/>
      <c r="GG1164" s="1"/>
      <c r="GH1164" s="1"/>
      <c r="GI1164" s="1"/>
      <c r="GJ1164" s="1"/>
      <c r="GK1164" s="1"/>
      <c r="GL1164" s="1"/>
      <c r="GM1164" s="1"/>
      <c r="GN1164" s="1"/>
      <c r="GO1164" s="1"/>
      <c r="GP1164" s="1"/>
      <c r="GQ1164" s="1"/>
    </row>
    <row r="1165" spans="1:199" s="4" customFormat="1">
      <c r="A1165" s="6"/>
      <c r="B1165" s="6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2"/>
      <c r="U1165" s="2"/>
      <c r="V1165" s="85"/>
      <c r="W1165" s="139"/>
      <c r="X1165" s="126"/>
      <c r="Y1165" s="85"/>
      <c r="Z1165" s="82"/>
      <c r="AA1165" s="82"/>
      <c r="AB1165" s="2"/>
      <c r="AC1165" s="2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  <c r="FG1165" s="1"/>
      <c r="FH1165" s="1"/>
      <c r="FI1165" s="1"/>
      <c r="FJ1165" s="1"/>
      <c r="FK1165" s="1"/>
      <c r="FL1165" s="1"/>
      <c r="FM1165" s="1"/>
      <c r="FN1165" s="1"/>
      <c r="FO1165" s="1"/>
      <c r="FP1165" s="1"/>
      <c r="FQ1165" s="1"/>
      <c r="FR1165" s="1"/>
      <c r="FS1165" s="1"/>
      <c r="FT1165" s="1"/>
      <c r="FU1165" s="1"/>
      <c r="FV1165" s="1"/>
      <c r="FW1165" s="1"/>
      <c r="FX1165" s="1"/>
      <c r="FY1165" s="1"/>
      <c r="FZ1165" s="1"/>
      <c r="GA1165" s="1"/>
      <c r="GB1165" s="1"/>
      <c r="GC1165" s="1"/>
      <c r="GD1165" s="1"/>
      <c r="GE1165" s="1"/>
      <c r="GF1165" s="1"/>
      <c r="GG1165" s="1"/>
      <c r="GH1165" s="1"/>
      <c r="GI1165" s="1"/>
      <c r="GJ1165" s="1"/>
      <c r="GK1165" s="1"/>
      <c r="GL1165" s="1"/>
      <c r="GM1165" s="1"/>
      <c r="GN1165" s="1"/>
      <c r="GO1165" s="1"/>
      <c r="GP1165" s="1"/>
      <c r="GQ1165" s="1"/>
    </row>
    <row r="1166" spans="1:199" s="4" customFormat="1">
      <c r="A1166" s="6"/>
      <c r="B1166" s="6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2"/>
      <c r="U1166" s="2"/>
      <c r="V1166" s="85"/>
      <c r="W1166" s="139"/>
      <c r="X1166" s="126"/>
      <c r="Y1166" s="85"/>
      <c r="Z1166" s="82"/>
      <c r="AA1166" s="82"/>
      <c r="AB1166" s="2"/>
      <c r="AC1166" s="2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  <c r="FG1166" s="1"/>
      <c r="FH1166" s="1"/>
      <c r="FI1166" s="1"/>
      <c r="FJ1166" s="1"/>
      <c r="FK1166" s="1"/>
      <c r="FL1166" s="1"/>
      <c r="FM1166" s="1"/>
      <c r="FN1166" s="1"/>
      <c r="FO1166" s="1"/>
      <c r="FP1166" s="1"/>
      <c r="FQ1166" s="1"/>
      <c r="FR1166" s="1"/>
      <c r="FS1166" s="1"/>
      <c r="FT1166" s="1"/>
      <c r="FU1166" s="1"/>
      <c r="FV1166" s="1"/>
      <c r="FW1166" s="1"/>
      <c r="FX1166" s="1"/>
      <c r="FY1166" s="1"/>
      <c r="FZ1166" s="1"/>
      <c r="GA1166" s="1"/>
      <c r="GB1166" s="1"/>
      <c r="GC1166" s="1"/>
      <c r="GD1166" s="1"/>
      <c r="GE1166" s="1"/>
      <c r="GF1166" s="1"/>
      <c r="GG1166" s="1"/>
      <c r="GH1166" s="1"/>
      <c r="GI1166" s="1"/>
      <c r="GJ1166" s="1"/>
      <c r="GK1166" s="1"/>
      <c r="GL1166" s="1"/>
      <c r="GM1166" s="1"/>
      <c r="GN1166" s="1"/>
      <c r="GO1166" s="1"/>
      <c r="GP1166" s="1"/>
      <c r="GQ1166" s="1"/>
    </row>
    <row r="1167" spans="1:199" s="4" customFormat="1">
      <c r="A1167" s="6"/>
      <c r="B1167" s="6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2"/>
      <c r="U1167" s="2"/>
      <c r="V1167" s="85"/>
      <c r="W1167" s="139"/>
      <c r="X1167" s="126"/>
      <c r="Y1167" s="85"/>
      <c r="Z1167" s="82"/>
      <c r="AA1167" s="82"/>
      <c r="AB1167" s="2"/>
      <c r="AC1167" s="2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  <c r="FG1167" s="1"/>
      <c r="FH1167" s="1"/>
      <c r="FI1167" s="1"/>
      <c r="FJ1167" s="1"/>
      <c r="FK1167" s="1"/>
      <c r="FL1167" s="1"/>
      <c r="FM1167" s="1"/>
      <c r="FN1167" s="1"/>
      <c r="FO1167" s="1"/>
      <c r="FP1167" s="1"/>
      <c r="FQ1167" s="1"/>
      <c r="FR1167" s="1"/>
      <c r="FS1167" s="1"/>
      <c r="FT1167" s="1"/>
      <c r="FU1167" s="1"/>
      <c r="FV1167" s="1"/>
      <c r="FW1167" s="1"/>
      <c r="FX1167" s="1"/>
      <c r="FY1167" s="1"/>
      <c r="FZ1167" s="1"/>
      <c r="GA1167" s="1"/>
      <c r="GB1167" s="1"/>
      <c r="GC1167" s="1"/>
      <c r="GD1167" s="1"/>
      <c r="GE1167" s="1"/>
      <c r="GF1167" s="1"/>
      <c r="GG1167" s="1"/>
      <c r="GH1167" s="1"/>
      <c r="GI1167" s="1"/>
      <c r="GJ1167" s="1"/>
      <c r="GK1167" s="1"/>
      <c r="GL1167" s="1"/>
      <c r="GM1167" s="1"/>
      <c r="GN1167" s="1"/>
      <c r="GO1167" s="1"/>
      <c r="GP1167" s="1"/>
      <c r="GQ1167" s="1"/>
    </row>
    <row r="1168" spans="1:199" s="4" customFormat="1">
      <c r="A1168" s="6"/>
      <c r="B1168" s="6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2"/>
      <c r="U1168" s="2"/>
      <c r="V1168" s="85"/>
      <c r="W1168" s="139"/>
      <c r="X1168" s="126"/>
      <c r="Y1168" s="85"/>
      <c r="Z1168" s="82"/>
      <c r="AA1168" s="82"/>
      <c r="AB1168" s="2"/>
      <c r="AC1168" s="2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</row>
    <row r="1169" spans="1:199" s="4" customFormat="1">
      <c r="A1169" s="6"/>
      <c r="B1169" s="6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2"/>
      <c r="U1169" s="2"/>
      <c r="V1169" s="85"/>
      <c r="W1169" s="139"/>
      <c r="X1169" s="126"/>
      <c r="Y1169" s="85"/>
      <c r="Z1169" s="82"/>
      <c r="AA1169" s="82"/>
      <c r="AB1169" s="2"/>
      <c r="AC1169" s="2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  <c r="FG1169" s="1"/>
      <c r="FH1169" s="1"/>
      <c r="FI1169" s="1"/>
      <c r="FJ1169" s="1"/>
      <c r="FK1169" s="1"/>
      <c r="FL1169" s="1"/>
      <c r="FM1169" s="1"/>
      <c r="FN1169" s="1"/>
      <c r="FO1169" s="1"/>
      <c r="FP1169" s="1"/>
      <c r="FQ1169" s="1"/>
      <c r="FR1169" s="1"/>
      <c r="FS1169" s="1"/>
      <c r="FT1169" s="1"/>
      <c r="FU1169" s="1"/>
      <c r="FV1169" s="1"/>
      <c r="FW1169" s="1"/>
      <c r="FX1169" s="1"/>
      <c r="FY1169" s="1"/>
      <c r="FZ1169" s="1"/>
      <c r="GA1169" s="1"/>
      <c r="GB1169" s="1"/>
      <c r="GC1169" s="1"/>
      <c r="GD1169" s="1"/>
      <c r="GE1169" s="1"/>
      <c r="GF1169" s="1"/>
      <c r="GG1169" s="1"/>
      <c r="GH1169" s="1"/>
      <c r="GI1169" s="1"/>
      <c r="GJ1169" s="1"/>
      <c r="GK1169" s="1"/>
      <c r="GL1169" s="1"/>
      <c r="GM1169" s="1"/>
      <c r="GN1169" s="1"/>
      <c r="GO1169" s="1"/>
      <c r="GP1169" s="1"/>
      <c r="GQ1169" s="1"/>
    </row>
    <row r="1170" spans="1:199" s="4" customFormat="1">
      <c r="A1170" s="6"/>
      <c r="B1170" s="6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2"/>
      <c r="U1170" s="2"/>
      <c r="V1170" s="85"/>
      <c r="W1170" s="139"/>
      <c r="X1170" s="126"/>
      <c r="Y1170" s="85"/>
      <c r="Z1170" s="82"/>
      <c r="AA1170" s="82"/>
      <c r="AB1170" s="2"/>
      <c r="AC1170" s="2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  <c r="FC1170" s="1"/>
      <c r="FD1170" s="1"/>
      <c r="FE1170" s="1"/>
      <c r="FF1170" s="1"/>
      <c r="FG1170" s="1"/>
      <c r="FH1170" s="1"/>
      <c r="FI1170" s="1"/>
      <c r="FJ1170" s="1"/>
      <c r="FK1170" s="1"/>
      <c r="FL1170" s="1"/>
      <c r="FM1170" s="1"/>
      <c r="FN1170" s="1"/>
      <c r="FO1170" s="1"/>
      <c r="FP1170" s="1"/>
      <c r="FQ1170" s="1"/>
      <c r="FR1170" s="1"/>
      <c r="FS1170" s="1"/>
      <c r="FT1170" s="1"/>
      <c r="FU1170" s="1"/>
      <c r="FV1170" s="1"/>
      <c r="FW1170" s="1"/>
      <c r="FX1170" s="1"/>
      <c r="FY1170" s="1"/>
      <c r="FZ1170" s="1"/>
      <c r="GA1170" s="1"/>
      <c r="GB1170" s="1"/>
      <c r="GC1170" s="1"/>
      <c r="GD1170" s="1"/>
      <c r="GE1170" s="1"/>
      <c r="GF1170" s="1"/>
      <c r="GG1170" s="1"/>
      <c r="GH1170" s="1"/>
      <c r="GI1170" s="1"/>
      <c r="GJ1170" s="1"/>
      <c r="GK1170" s="1"/>
      <c r="GL1170" s="1"/>
      <c r="GM1170" s="1"/>
      <c r="GN1170" s="1"/>
      <c r="GO1170" s="1"/>
      <c r="GP1170" s="1"/>
      <c r="GQ1170" s="1"/>
    </row>
    <row r="1171" spans="1:199" s="4" customFormat="1">
      <c r="A1171" s="6"/>
      <c r="B1171" s="6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2"/>
      <c r="U1171" s="2"/>
      <c r="V1171" s="85"/>
      <c r="W1171" s="139"/>
      <c r="X1171" s="126"/>
      <c r="Y1171" s="85"/>
      <c r="Z1171" s="82"/>
      <c r="AA1171" s="82"/>
      <c r="AB1171" s="2"/>
      <c r="AC1171" s="2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  <c r="FC1171" s="1"/>
      <c r="FD1171" s="1"/>
      <c r="FE1171" s="1"/>
      <c r="FF1171" s="1"/>
      <c r="FG1171" s="1"/>
      <c r="FH1171" s="1"/>
      <c r="FI1171" s="1"/>
      <c r="FJ1171" s="1"/>
      <c r="FK1171" s="1"/>
      <c r="FL1171" s="1"/>
      <c r="FM1171" s="1"/>
      <c r="FN1171" s="1"/>
      <c r="FO1171" s="1"/>
      <c r="FP1171" s="1"/>
      <c r="FQ1171" s="1"/>
      <c r="FR1171" s="1"/>
      <c r="FS1171" s="1"/>
      <c r="FT1171" s="1"/>
      <c r="FU1171" s="1"/>
      <c r="FV1171" s="1"/>
      <c r="FW1171" s="1"/>
      <c r="FX1171" s="1"/>
      <c r="FY1171" s="1"/>
      <c r="FZ1171" s="1"/>
      <c r="GA1171" s="1"/>
      <c r="GB1171" s="1"/>
      <c r="GC1171" s="1"/>
      <c r="GD1171" s="1"/>
      <c r="GE1171" s="1"/>
      <c r="GF1171" s="1"/>
      <c r="GG1171" s="1"/>
      <c r="GH1171" s="1"/>
      <c r="GI1171" s="1"/>
      <c r="GJ1171" s="1"/>
      <c r="GK1171" s="1"/>
      <c r="GL1171" s="1"/>
      <c r="GM1171" s="1"/>
      <c r="GN1171" s="1"/>
      <c r="GO1171" s="1"/>
      <c r="GP1171" s="1"/>
      <c r="GQ1171" s="1"/>
    </row>
    <row r="1172" spans="1:199" s="4" customFormat="1">
      <c r="A1172" s="6"/>
      <c r="B1172" s="6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2"/>
      <c r="U1172" s="2"/>
      <c r="V1172" s="85"/>
      <c r="W1172" s="139"/>
      <c r="X1172" s="126"/>
      <c r="Y1172" s="85"/>
      <c r="Z1172" s="82"/>
      <c r="AA1172" s="82"/>
      <c r="AB1172" s="2"/>
      <c r="AC1172" s="2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  <c r="EN1172" s="1"/>
      <c r="EO1172" s="1"/>
      <c r="EP1172" s="1"/>
      <c r="EQ1172" s="1"/>
      <c r="ER1172" s="1"/>
      <c r="ES1172" s="1"/>
      <c r="ET1172" s="1"/>
      <c r="EU1172" s="1"/>
      <c r="EV1172" s="1"/>
      <c r="EW1172" s="1"/>
      <c r="EX1172" s="1"/>
      <c r="EY1172" s="1"/>
      <c r="EZ1172" s="1"/>
      <c r="FA1172" s="1"/>
      <c r="FB1172" s="1"/>
      <c r="FC1172" s="1"/>
      <c r="FD1172" s="1"/>
      <c r="FE1172" s="1"/>
      <c r="FF1172" s="1"/>
      <c r="FG1172" s="1"/>
      <c r="FH1172" s="1"/>
      <c r="FI1172" s="1"/>
      <c r="FJ1172" s="1"/>
      <c r="FK1172" s="1"/>
      <c r="FL1172" s="1"/>
      <c r="FM1172" s="1"/>
      <c r="FN1172" s="1"/>
      <c r="FO1172" s="1"/>
      <c r="FP1172" s="1"/>
      <c r="FQ1172" s="1"/>
      <c r="FR1172" s="1"/>
      <c r="FS1172" s="1"/>
      <c r="FT1172" s="1"/>
      <c r="FU1172" s="1"/>
      <c r="FV1172" s="1"/>
      <c r="FW1172" s="1"/>
      <c r="FX1172" s="1"/>
      <c r="FY1172" s="1"/>
      <c r="FZ1172" s="1"/>
      <c r="GA1172" s="1"/>
      <c r="GB1172" s="1"/>
      <c r="GC1172" s="1"/>
      <c r="GD1172" s="1"/>
      <c r="GE1172" s="1"/>
      <c r="GF1172" s="1"/>
      <c r="GG1172" s="1"/>
      <c r="GH1172" s="1"/>
      <c r="GI1172" s="1"/>
      <c r="GJ1172" s="1"/>
      <c r="GK1172" s="1"/>
      <c r="GL1172" s="1"/>
      <c r="GM1172" s="1"/>
      <c r="GN1172" s="1"/>
      <c r="GO1172" s="1"/>
      <c r="GP1172" s="1"/>
      <c r="GQ1172" s="1"/>
    </row>
    <row r="1173" spans="1:199" s="4" customFormat="1">
      <c r="A1173" s="6"/>
      <c r="B1173" s="6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2"/>
      <c r="U1173" s="2"/>
      <c r="V1173" s="85"/>
      <c r="W1173" s="139"/>
      <c r="X1173" s="126"/>
      <c r="Y1173" s="85"/>
      <c r="Z1173" s="82"/>
      <c r="AA1173" s="82"/>
      <c r="AB1173" s="2"/>
      <c r="AC1173" s="2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  <c r="FC1173" s="1"/>
      <c r="FD1173" s="1"/>
      <c r="FE1173" s="1"/>
      <c r="FF1173" s="1"/>
      <c r="FG1173" s="1"/>
      <c r="FH1173" s="1"/>
      <c r="FI1173" s="1"/>
      <c r="FJ1173" s="1"/>
      <c r="FK1173" s="1"/>
      <c r="FL1173" s="1"/>
      <c r="FM1173" s="1"/>
      <c r="FN1173" s="1"/>
      <c r="FO1173" s="1"/>
      <c r="FP1173" s="1"/>
      <c r="FQ1173" s="1"/>
      <c r="FR1173" s="1"/>
      <c r="FS1173" s="1"/>
      <c r="FT1173" s="1"/>
      <c r="FU1173" s="1"/>
      <c r="FV1173" s="1"/>
      <c r="FW1173" s="1"/>
      <c r="FX1173" s="1"/>
      <c r="FY1173" s="1"/>
      <c r="FZ1173" s="1"/>
      <c r="GA1173" s="1"/>
      <c r="GB1173" s="1"/>
      <c r="GC1173" s="1"/>
      <c r="GD1173" s="1"/>
      <c r="GE1173" s="1"/>
      <c r="GF1173" s="1"/>
      <c r="GG1173" s="1"/>
      <c r="GH1173" s="1"/>
      <c r="GI1173" s="1"/>
      <c r="GJ1173" s="1"/>
      <c r="GK1173" s="1"/>
      <c r="GL1173" s="1"/>
      <c r="GM1173" s="1"/>
      <c r="GN1173" s="1"/>
      <c r="GO1173" s="1"/>
      <c r="GP1173" s="1"/>
      <c r="GQ1173" s="1"/>
    </row>
    <row r="1174" spans="1:199" s="4" customFormat="1">
      <c r="A1174" s="6"/>
      <c r="B1174" s="6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2"/>
      <c r="U1174" s="2"/>
      <c r="V1174" s="85"/>
      <c r="W1174" s="139"/>
      <c r="X1174" s="126"/>
      <c r="Y1174" s="85"/>
      <c r="Z1174" s="82"/>
      <c r="AA1174" s="82"/>
      <c r="AB1174" s="2"/>
      <c r="AC1174" s="2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  <c r="FC1174" s="1"/>
      <c r="FD1174" s="1"/>
      <c r="FE1174" s="1"/>
      <c r="FF1174" s="1"/>
      <c r="FG1174" s="1"/>
      <c r="FH1174" s="1"/>
      <c r="FI1174" s="1"/>
      <c r="FJ1174" s="1"/>
      <c r="FK1174" s="1"/>
      <c r="FL1174" s="1"/>
      <c r="FM1174" s="1"/>
      <c r="FN1174" s="1"/>
      <c r="FO1174" s="1"/>
      <c r="FP1174" s="1"/>
      <c r="FQ1174" s="1"/>
      <c r="FR1174" s="1"/>
      <c r="FS1174" s="1"/>
      <c r="FT1174" s="1"/>
      <c r="FU1174" s="1"/>
      <c r="FV1174" s="1"/>
      <c r="FW1174" s="1"/>
      <c r="FX1174" s="1"/>
      <c r="FY1174" s="1"/>
      <c r="FZ1174" s="1"/>
      <c r="GA1174" s="1"/>
      <c r="GB1174" s="1"/>
      <c r="GC1174" s="1"/>
      <c r="GD1174" s="1"/>
      <c r="GE1174" s="1"/>
      <c r="GF1174" s="1"/>
      <c r="GG1174" s="1"/>
      <c r="GH1174" s="1"/>
      <c r="GI1174" s="1"/>
      <c r="GJ1174" s="1"/>
      <c r="GK1174" s="1"/>
      <c r="GL1174" s="1"/>
      <c r="GM1174" s="1"/>
      <c r="GN1174" s="1"/>
      <c r="GO1174" s="1"/>
      <c r="GP1174" s="1"/>
      <c r="GQ1174" s="1"/>
    </row>
    <row r="1175" spans="1:199" s="4" customFormat="1">
      <c r="A1175" s="6"/>
      <c r="B1175" s="6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2"/>
      <c r="U1175" s="2"/>
      <c r="V1175" s="85"/>
      <c r="W1175" s="139"/>
      <c r="X1175" s="126"/>
      <c r="Y1175" s="85"/>
      <c r="Z1175" s="82"/>
      <c r="AA1175" s="82"/>
      <c r="AB1175" s="2"/>
      <c r="AC1175" s="2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  <c r="FC1175" s="1"/>
      <c r="FD1175" s="1"/>
      <c r="FE1175" s="1"/>
      <c r="FF1175" s="1"/>
      <c r="FG1175" s="1"/>
      <c r="FH1175" s="1"/>
      <c r="FI1175" s="1"/>
      <c r="FJ1175" s="1"/>
      <c r="FK1175" s="1"/>
      <c r="FL1175" s="1"/>
      <c r="FM1175" s="1"/>
      <c r="FN1175" s="1"/>
      <c r="FO1175" s="1"/>
      <c r="FP1175" s="1"/>
      <c r="FQ1175" s="1"/>
      <c r="FR1175" s="1"/>
      <c r="FS1175" s="1"/>
      <c r="FT1175" s="1"/>
      <c r="FU1175" s="1"/>
      <c r="FV1175" s="1"/>
      <c r="FW1175" s="1"/>
      <c r="FX1175" s="1"/>
      <c r="FY1175" s="1"/>
      <c r="FZ1175" s="1"/>
      <c r="GA1175" s="1"/>
      <c r="GB1175" s="1"/>
      <c r="GC1175" s="1"/>
      <c r="GD1175" s="1"/>
      <c r="GE1175" s="1"/>
      <c r="GF1175" s="1"/>
      <c r="GG1175" s="1"/>
      <c r="GH1175" s="1"/>
      <c r="GI1175" s="1"/>
      <c r="GJ1175" s="1"/>
      <c r="GK1175" s="1"/>
      <c r="GL1175" s="1"/>
      <c r="GM1175" s="1"/>
      <c r="GN1175" s="1"/>
      <c r="GO1175" s="1"/>
      <c r="GP1175" s="1"/>
      <c r="GQ1175" s="1"/>
    </row>
    <row r="1176" spans="1:199" s="4" customFormat="1">
      <c r="A1176" s="6"/>
      <c r="B1176" s="6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2"/>
      <c r="U1176" s="2"/>
      <c r="V1176" s="85"/>
      <c r="W1176" s="139"/>
      <c r="X1176" s="126"/>
      <c r="Y1176" s="85"/>
      <c r="Z1176" s="82"/>
      <c r="AA1176" s="82"/>
      <c r="AB1176" s="2"/>
      <c r="AC1176" s="2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  <c r="FC1176" s="1"/>
      <c r="FD1176" s="1"/>
      <c r="FE1176" s="1"/>
      <c r="FF1176" s="1"/>
      <c r="FG1176" s="1"/>
      <c r="FH1176" s="1"/>
      <c r="FI1176" s="1"/>
      <c r="FJ1176" s="1"/>
      <c r="FK1176" s="1"/>
      <c r="FL1176" s="1"/>
      <c r="FM1176" s="1"/>
      <c r="FN1176" s="1"/>
      <c r="FO1176" s="1"/>
      <c r="FP1176" s="1"/>
      <c r="FQ1176" s="1"/>
      <c r="FR1176" s="1"/>
      <c r="FS1176" s="1"/>
      <c r="FT1176" s="1"/>
      <c r="FU1176" s="1"/>
      <c r="FV1176" s="1"/>
      <c r="FW1176" s="1"/>
      <c r="FX1176" s="1"/>
      <c r="FY1176" s="1"/>
      <c r="FZ1176" s="1"/>
      <c r="GA1176" s="1"/>
      <c r="GB1176" s="1"/>
      <c r="GC1176" s="1"/>
      <c r="GD1176" s="1"/>
      <c r="GE1176" s="1"/>
      <c r="GF1176" s="1"/>
      <c r="GG1176" s="1"/>
      <c r="GH1176" s="1"/>
      <c r="GI1176" s="1"/>
      <c r="GJ1176" s="1"/>
      <c r="GK1176" s="1"/>
      <c r="GL1176" s="1"/>
      <c r="GM1176" s="1"/>
      <c r="GN1176" s="1"/>
      <c r="GO1176" s="1"/>
      <c r="GP1176" s="1"/>
      <c r="GQ1176" s="1"/>
    </row>
    <row r="1177" spans="1:199" s="4" customFormat="1">
      <c r="A1177" s="6"/>
      <c r="B1177" s="6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2"/>
      <c r="U1177" s="2"/>
      <c r="V1177" s="85"/>
      <c r="W1177" s="139"/>
      <c r="X1177" s="126"/>
      <c r="Y1177" s="85"/>
      <c r="Z1177" s="82"/>
      <c r="AA1177" s="82"/>
      <c r="AB1177" s="2"/>
      <c r="AC1177" s="2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  <c r="FG1177" s="1"/>
      <c r="FH1177" s="1"/>
      <c r="FI1177" s="1"/>
      <c r="FJ1177" s="1"/>
      <c r="FK1177" s="1"/>
      <c r="FL1177" s="1"/>
      <c r="FM1177" s="1"/>
      <c r="FN1177" s="1"/>
      <c r="FO1177" s="1"/>
      <c r="FP1177" s="1"/>
      <c r="FQ1177" s="1"/>
      <c r="FR1177" s="1"/>
      <c r="FS1177" s="1"/>
      <c r="FT1177" s="1"/>
      <c r="FU1177" s="1"/>
      <c r="FV1177" s="1"/>
      <c r="FW1177" s="1"/>
      <c r="FX1177" s="1"/>
      <c r="FY1177" s="1"/>
      <c r="FZ1177" s="1"/>
      <c r="GA1177" s="1"/>
      <c r="GB1177" s="1"/>
      <c r="GC1177" s="1"/>
      <c r="GD1177" s="1"/>
      <c r="GE1177" s="1"/>
      <c r="GF1177" s="1"/>
      <c r="GG1177" s="1"/>
      <c r="GH1177" s="1"/>
      <c r="GI1177" s="1"/>
      <c r="GJ1177" s="1"/>
      <c r="GK1177" s="1"/>
      <c r="GL1177" s="1"/>
      <c r="GM1177" s="1"/>
      <c r="GN1177" s="1"/>
      <c r="GO1177" s="1"/>
      <c r="GP1177" s="1"/>
      <c r="GQ1177" s="1"/>
    </row>
    <row r="1178" spans="1:199" s="4" customFormat="1">
      <c r="A1178" s="6"/>
      <c r="B1178" s="6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2"/>
      <c r="U1178" s="2"/>
      <c r="V1178" s="85"/>
      <c r="W1178" s="139"/>
      <c r="X1178" s="126"/>
      <c r="Y1178" s="85"/>
      <c r="Z1178" s="82"/>
      <c r="AA1178" s="82"/>
      <c r="AB1178" s="2"/>
      <c r="AC1178" s="2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  <c r="FG1178" s="1"/>
      <c r="FH1178" s="1"/>
      <c r="FI1178" s="1"/>
      <c r="FJ1178" s="1"/>
      <c r="FK1178" s="1"/>
      <c r="FL1178" s="1"/>
      <c r="FM1178" s="1"/>
      <c r="FN1178" s="1"/>
      <c r="FO1178" s="1"/>
      <c r="FP1178" s="1"/>
      <c r="FQ1178" s="1"/>
      <c r="FR1178" s="1"/>
      <c r="FS1178" s="1"/>
      <c r="FT1178" s="1"/>
      <c r="FU1178" s="1"/>
      <c r="FV1178" s="1"/>
      <c r="FW1178" s="1"/>
      <c r="FX1178" s="1"/>
      <c r="FY1178" s="1"/>
      <c r="FZ1178" s="1"/>
      <c r="GA1178" s="1"/>
      <c r="GB1178" s="1"/>
      <c r="GC1178" s="1"/>
      <c r="GD1178" s="1"/>
      <c r="GE1178" s="1"/>
      <c r="GF1178" s="1"/>
      <c r="GG1178" s="1"/>
      <c r="GH1178" s="1"/>
      <c r="GI1178" s="1"/>
      <c r="GJ1178" s="1"/>
      <c r="GK1178" s="1"/>
      <c r="GL1178" s="1"/>
      <c r="GM1178" s="1"/>
      <c r="GN1178" s="1"/>
      <c r="GO1178" s="1"/>
      <c r="GP1178" s="1"/>
      <c r="GQ1178" s="1"/>
    </row>
    <row r="1179" spans="1:199" s="4" customFormat="1">
      <c r="A1179" s="6"/>
      <c r="B1179" s="6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2"/>
      <c r="U1179" s="2"/>
      <c r="V1179" s="85"/>
      <c r="W1179" s="139"/>
      <c r="X1179" s="126"/>
      <c r="Y1179" s="85"/>
      <c r="Z1179" s="82"/>
      <c r="AA1179" s="82"/>
      <c r="AB1179" s="2"/>
      <c r="AC1179" s="2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  <c r="FG1179" s="1"/>
      <c r="FH1179" s="1"/>
      <c r="FI1179" s="1"/>
      <c r="FJ1179" s="1"/>
      <c r="FK1179" s="1"/>
      <c r="FL1179" s="1"/>
      <c r="FM1179" s="1"/>
      <c r="FN1179" s="1"/>
      <c r="FO1179" s="1"/>
      <c r="FP1179" s="1"/>
      <c r="FQ1179" s="1"/>
      <c r="FR1179" s="1"/>
      <c r="FS1179" s="1"/>
      <c r="FT1179" s="1"/>
      <c r="FU1179" s="1"/>
      <c r="FV1179" s="1"/>
      <c r="FW1179" s="1"/>
      <c r="FX1179" s="1"/>
      <c r="FY1179" s="1"/>
      <c r="FZ1179" s="1"/>
      <c r="GA1179" s="1"/>
      <c r="GB1179" s="1"/>
      <c r="GC1179" s="1"/>
      <c r="GD1179" s="1"/>
      <c r="GE1179" s="1"/>
      <c r="GF1179" s="1"/>
      <c r="GG1179" s="1"/>
      <c r="GH1179" s="1"/>
      <c r="GI1179" s="1"/>
      <c r="GJ1179" s="1"/>
      <c r="GK1179" s="1"/>
      <c r="GL1179" s="1"/>
      <c r="GM1179" s="1"/>
      <c r="GN1179" s="1"/>
      <c r="GO1179" s="1"/>
      <c r="GP1179" s="1"/>
      <c r="GQ1179" s="1"/>
    </row>
    <row r="1180" spans="1:199" s="4" customFormat="1">
      <c r="A1180" s="6"/>
      <c r="B1180" s="6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2"/>
      <c r="U1180" s="2"/>
      <c r="V1180" s="85"/>
      <c r="W1180" s="139"/>
      <c r="X1180" s="126"/>
      <c r="Y1180" s="85"/>
      <c r="Z1180" s="82"/>
      <c r="AA1180" s="82"/>
      <c r="AB1180" s="2"/>
      <c r="AC1180" s="2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  <c r="FG1180" s="1"/>
      <c r="FH1180" s="1"/>
      <c r="FI1180" s="1"/>
      <c r="FJ1180" s="1"/>
      <c r="FK1180" s="1"/>
      <c r="FL1180" s="1"/>
      <c r="FM1180" s="1"/>
      <c r="FN1180" s="1"/>
      <c r="FO1180" s="1"/>
      <c r="FP1180" s="1"/>
      <c r="FQ1180" s="1"/>
      <c r="FR1180" s="1"/>
      <c r="FS1180" s="1"/>
      <c r="FT1180" s="1"/>
      <c r="FU1180" s="1"/>
      <c r="FV1180" s="1"/>
      <c r="FW1180" s="1"/>
      <c r="FX1180" s="1"/>
      <c r="FY1180" s="1"/>
      <c r="FZ1180" s="1"/>
      <c r="GA1180" s="1"/>
      <c r="GB1180" s="1"/>
      <c r="GC1180" s="1"/>
      <c r="GD1180" s="1"/>
      <c r="GE1180" s="1"/>
      <c r="GF1180" s="1"/>
      <c r="GG1180" s="1"/>
      <c r="GH1180" s="1"/>
      <c r="GI1180" s="1"/>
      <c r="GJ1180" s="1"/>
      <c r="GK1180" s="1"/>
      <c r="GL1180" s="1"/>
      <c r="GM1180" s="1"/>
      <c r="GN1180" s="1"/>
      <c r="GO1180" s="1"/>
      <c r="GP1180" s="1"/>
      <c r="GQ1180" s="1"/>
    </row>
    <row r="1181" spans="1:199" s="4" customFormat="1">
      <c r="A1181" s="6"/>
      <c r="B1181" s="6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2"/>
      <c r="U1181" s="2"/>
      <c r="V1181" s="85"/>
      <c r="W1181" s="139"/>
      <c r="X1181" s="126"/>
      <c r="Y1181" s="85"/>
      <c r="Z1181" s="82"/>
      <c r="AA1181" s="82"/>
      <c r="AB1181" s="2"/>
      <c r="AC1181" s="2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  <c r="FG1181" s="1"/>
      <c r="FH1181" s="1"/>
      <c r="FI1181" s="1"/>
      <c r="FJ1181" s="1"/>
      <c r="FK1181" s="1"/>
      <c r="FL1181" s="1"/>
      <c r="FM1181" s="1"/>
      <c r="FN1181" s="1"/>
      <c r="FO1181" s="1"/>
      <c r="FP1181" s="1"/>
      <c r="FQ1181" s="1"/>
      <c r="FR1181" s="1"/>
      <c r="FS1181" s="1"/>
      <c r="FT1181" s="1"/>
      <c r="FU1181" s="1"/>
      <c r="FV1181" s="1"/>
      <c r="FW1181" s="1"/>
      <c r="FX1181" s="1"/>
      <c r="FY1181" s="1"/>
      <c r="FZ1181" s="1"/>
      <c r="GA1181" s="1"/>
      <c r="GB1181" s="1"/>
      <c r="GC1181" s="1"/>
      <c r="GD1181" s="1"/>
      <c r="GE1181" s="1"/>
      <c r="GF1181" s="1"/>
      <c r="GG1181" s="1"/>
      <c r="GH1181" s="1"/>
      <c r="GI1181" s="1"/>
      <c r="GJ1181" s="1"/>
      <c r="GK1181" s="1"/>
      <c r="GL1181" s="1"/>
      <c r="GM1181" s="1"/>
      <c r="GN1181" s="1"/>
      <c r="GO1181" s="1"/>
      <c r="GP1181" s="1"/>
      <c r="GQ1181" s="1"/>
    </row>
    <row r="1182" spans="1:199" s="4" customFormat="1">
      <c r="A1182" s="6"/>
      <c r="B1182" s="6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2"/>
      <c r="U1182" s="2"/>
      <c r="V1182" s="85"/>
      <c r="W1182" s="139"/>
      <c r="X1182" s="126"/>
      <c r="Y1182" s="85"/>
      <c r="Z1182" s="82"/>
      <c r="AA1182" s="82"/>
      <c r="AB1182" s="2"/>
      <c r="AC1182" s="2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  <c r="FC1182" s="1"/>
      <c r="FD1182" s="1"/>
      <c r="FE1182" s="1"/>
      <c r="FF1182" s="1"/>
      <c r="FG1182" s="1"/>
      <c r="FH1182" s="1"/>
      <c r="FI1182" s="1"/>
      <c r="FJ1182" s="1"/>
      <c r="FK1182" s="1"/>
      <c r="FL1182" s="1"/>
      <c r="FM1182" s="1"/>
      <c r="FN1182" s="1"/>
      <c r="FO1182" s="1"/>
      <c r="FP1182" s="1"/>
      <c r="FQ1182" s="1"/>
      <c r="FR1182" s="1"/>
      <c r="FS1182" s="1"/>
      <c r="FT1182" s="1"/>
      <c r="FU1182" s="1"/>
      <c r="FV1182" s="1"/>
      <c r="FW1182" s="1"/>
      <c r="FX1182" s="1"/>
      <c r="FY1182" s="1"/>
      <c r="FZ1182" s="1"/>
      <c r="GA1182" s="1"/>
      <c r="GB1182" s="1"/>
      <c r="GC1182" s="1"/>
      <c r="GD1182" s="1"/>
      <c r="GE1182" s="1"/>
      <c r="GF1182" s="1"/>
      <c r="GG1182" s="1"/>
      <c r="GH1182" s="1"/>
      <c r="GI1182" s="1"/>
      <c r="GJ1182" s="1"/>
      <c r="GK1182" s="1"/>
      <c r="GL1182" s="1"/>
      <c r="GM1182" s="1"/>
      <c r="GN1182" s="1"/>
      <c r="GO1182" s="1"/>
      <c r="GP1182" s="1"/>
      <c r="GQ1182" s="1"/>
    </row>
    <row r="1183" spans="1:199" s="4" customFormat="1">
      <c r="A1183" s="6"/>
      <c r="B1183" s="6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2"/>
      <c r="U1183" s="2"/>
      <c r="V1183" s="85"/>
      <c r="W1183" s="139"/>
      <c r="X1183" s="126"/>
      <c r="Y1183" s="85"/>
      <c r="Z1183" s="82"/>
      <c r="AA1183" s="82"/>
      <c r="AB1183" s="2"/>
      <c r="AC1183" s="2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  <c r="FC1183" s="1"/>
      <c r="FD1183" s="1"/>
      <c r="FE1183" s="1"/>
      <c r="FF1183" s="1"/>
      <c r="FG1183" s="1"/>
      <c r="FH1183" s="1"/>
      <c r="FI1183" s="1"/>
      <c r="FJ1183" s="1"/>
      <c r="FK1183" s="1"/>
      <c r="FL1183" s="1"/>
      <c r="FM1183" s="1"/>
      <c r="FN1183" s="1"/>
      <c r="FO1183" s="1"/>
      <c r="FP1183" s="1"/>
      <c r="FQ1183" s="1"/>
      <c r="FR1183" s="1"/>
      <c r="FS1183" s="1"/>
      <c r="FT1183" s="1"/>
      <c r="FU1183" s="1"/>
      <c r="FV1183" s="1"/>
      <c r="FW1183" s="1"/>
      <c r="FX1183" s="1"/>
      <c r="FY1183" s="1"/>
      <c r="FZ1183" s="1"/>
      <c r="GA1183" s="1"/>
      <c r="GB1183" s="1"/>
      <c r="GC1183" s="1"/>
      <c r="GD1183" s="1"/>
      <c r="GE1183" s="1"/>
      <c r="GF1183" s="1"/>
      <c r="GG1183" s="1"/>
      <c r="GH1183" s="1"/>
      <c r="GI1183" s="1"/>
      <c r="GJ1183" s="1"/>
      <c r="GK1183" s="1"/>
      <c r="GL1183" s="1"/>
      <c r="GM1183" s="1"/>
      <c r="GN1183" s="1"/>
      <c r="GO1183" s="1"/>
      <c r="GP1183" s="1"/>
      <c r="GQ1183" s="1"/>
    </row>
    <row r="1184" spans="1:199" s="4" customFormat="1">
      <c r="A1184" s="6"/>
      <c r="B1184" s="6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2"/>
      <c r="U1184" s="2"/>
      <c r="V1184" s="85"/>
      <c r="W1184" s="139"/>
      <c r="X1184" s="126"/>
      <c r="Y1184" s="85"/>
      <c r="Z1184" s="82"/>
      <c r="AA1184" s="82"/>
      <c r="AB1184" s="2"/>
      <c r="AC1184" s="2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  <c r="FG1184" s="1"/>
      <c r="FH1184" s="1"/>
      <c r="FI1184" s="1"/>
      <c r="FJ1184" s="1"/>
      <c r="FK1184" s="1"/>
      <c r="FL1184" s="1"/>
      <c r="FM1184" s="1"/>
      <c r="FN1184" s="1"/>
      <c r="FO1184" s="1"/>
      <c r="FP1184" s="1"/>
      <c r="FQ1184" s="1"/>
      <c r="FR1184" s="1"/>
      <c r="FS1184" s="1"/>
      <c r="FT1184" s="1"/>
      <c r="FU1184" s="1"/>
      <c r="FV1184" s="1"/>
      <c r="FW1184" s="1"/>
      <c r="FX1184" s="1"/>
      <c r="FY1184" s="1"/>
      <c r="FZ1184" s="1"/>
      <c r="GA1184" s="1"/>
      <c r="GB1184" s="1"/>
      <c r="GC1184" s="1"/>
      <c r="GD1184" s="1"/>
      <c r="GE1184" s="1"/>
      <c r="GF1184" s="1"/>
      <c r="GG1184" s="1"/>
      <c r="GH1184" s="1"/>
      <c r="GI1184" s="1"/>
      <c r="GJ1184" s="1"/>
      <c r="GK1184" s="1"/>
      <c r="GL1184" s="1"/>
      <c r="GM1184" s="1"/>
      <c r="GN1184" s="1"/>
      <c r="GO1184" s="1"/>
      <c r="GP1184" s="1"/>
      <c r="GQ1184" s="1"/>
    </row>
    <row r="1185" spans="1:199" s="4" customFormat="1">
      <c r="A1185" s="6"/>
      <c r="B1185" s="6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2"/>
      <c r="U1185" s="2"/>
      <c r="V1185" s="85"/>
      <c r="W1185" s="139"/>
      <c r="X1185" s="126"/>
      <c r="Y1185" s="85"/>
      <c r="Z1185" s="82"/>
      <c r="AA1185" s="82"/>
      <c r="AB1185" s="2"/>
      <c r="AC1185" s="2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  <c r="FC1185" s="1"/>
      <c r="FD1185" s="1"/>
      <c r="FE1185" s="1"/>
      <c r="FF1185" s="1"/>
      <c r="FG1185" s="1"/>
      <c r="FH1185" s="1"/>
      <c r="FI1185" s="1"/>
      <c r="FJ1185" s="1"/>
      <c r="FK1185" s="1"/>
      <c r="FL1185" s="1"/>
      <c r="FM1185" s="1"/>
      <c r="FN1185" s="1"/>
      <c r="FO1185" s="1"/>
      <c r="FP1185" s="1"/>
      <c r="FQ1185" s="1"/>
      <c r="FR1185" s="1"/>
      <c r="FS1185" s="1"/>
      <c r="FT1185" s="1"/>
      <c r="FU1185" s="1"/>
      <c r="FV1185" s="1"/>
      <c r="FW1185" s="1"/>
      <c r="FX1185" s="1"/>
      <c r="FY1185" s="1"/>
      <c r="FZ1185" s="1"/>
      <c r="GA1185" s="1"/>
      <c r="GB1185" s="1"/>
      <c r="GC1185" s="1"/>
      <c r="GD1185" s="1"/>
      <c r="GE1185" s="1"/>
      <c r="GF1185" s="1"/>
      <c r="GG1185" s="1"/>
      <c r="GH1185" s="1"/>
      <c r="GI1185" s="1"/>
      <c r="GJ1185" s="1"/>
      <c r="GK1185" s="1"/>
      <c r="GL1185" s="1"/>
      <c r="GM1185" s="1"/>
      <c r="GN1185" s="1"/>
      <c r="GO1185" s="1"/>
      <c r="GP1185" s="1"/>
      <c r="GQ1185" s="1"/>
    </row>
    <row r="1186" spans="1:199" s="4" customFormat="1">
      <c r="A1186" s="6"/>
      <c r="B1186" s="6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2"/>
      <c r="U1186" s="2"/>
      <c r="V1186" s="85"/>
      <c r="W1186" s="139"/>
      <c r="X1186" s="126"/>
      <c r="Y1186" s="85"/>
      <c r="Z1186" s="82"/>
      <c r="AA1186" s="82"/>
      <c r="AB1186" s="2"/>
      <c r="AC1186" s="2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  <c r="EN1186" s="1"/>
      <c r="EO1186" s="1"/>
      <c r="EP1186" s="1"/>
      <c r="EQ1186" s="1"/>
      <c r="ER1186" s="1"/>
      <c r="ES1186" s="1"/>
      <c r="ET1186" s="1"/>
      <c r="EU1186" s="1"/>
      <c r="EV1186" s="1"/>
      <c r="EW1186" s="1"/>
      <c r="EX1186" s="1"/>
      <c r="EY1186" s="1"/>
      <c r="EZ1186" s="1"/>
      <c r="FA1186" s="1"/>
      <c r="FB1186" s="1"/>
      <c r="FC1186" s="1"/>
      <c r="FD1186" s="1"/>
      <c r="FE1186" s="1"/>
      <c r="FF1186" s="1"/>
      <c r="FG1186" s="1"/>
      <c r="FH1186" s="1"/>
      <c r="FI1186" s="1"/>
      <c r="FJ1186" s="1"/>
      <c r="FK1186" s="1"/>
      <c r="FL1186" s="1"/>
      <c r="FM1186" s="1"/>
      <c r="FN1186" s="1"/>
      <c r="FO1186" s="1"/>
      <c r="FP1186" s="1"/>
      <c r="FQ1186" s="1"/>
      <c r="FR1186" s="1"/>
      <c r="FS1186" s="1"/>
      <c r="FT1186" s="1"/>
      <c r="FU1186" s="1"/>
      <c r="FV1186" s="1"/>
      <c r="FW1186" s="1"/>
      <c r="FX1186" s="1"/>
      <c r="FY1186" s="1"/>
      <c r="FZ1186" s="1"/>
      <c r="GA1186" s="1"/>
      <c r="GB1186" s="1"/>
      <c r="GC1186" s="1"/>
      <c r="GD1186" s="1"/>
      <c r="GE1186" s="1"/>
      <c r="GF1186" s="1"/>
      <c r="GG1186" s="1"/>
      <c r="GH1186" s="1"/>
      <c r="GI1186" s="1"/>
      <c r="GJ1186" s="1"/>
      <c r="GK1186" s="1"/>
      <c r="GL1186" s="1"/>
      <c r="GM1186" s="1"/>
      <c r="GN1186" s="1"/>
      <c r="GO1186" s="1"/>
      <c r="GP1186" s="1"/>
      <c r="GQ1186" s="1"/>
    </row>
    <row r="1187" spans="1:199" s="4" customFormat="1">
      <c r="A1187" s="6"/>
      <c r="B1187" s="6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2"/>
      <c r="U1187" s="2"/>
      <c r="V1187" s="85"/>
      <c r="W1187" s="139"/>
      <c r="X1187" s="126"/>
      <c r="Y1187" s="85"/>
      <c r="Z1187" s="82"/>
      <c r="AA1187" s="82"/>
      <c r="AB1187" s="2"/>
      <c r="AC1187" s="2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  <c r="FC1187" s="1"/>
      <c r="FD1187" s="1"/>
      <c r="FE1187" s="1"/>
      <c r="FF1187" s="1"/>
      <c r="FG1187" s="1"/>
      <c r="FH1187" s="1"/>
      <c r="FI1187" s="1"/>
      <c r="FJ1187" s="1"/>
      <c r="FK1187" s="1"/>
      <c r="FL1187" s="1"/>
      <c r="FM1187" s="1"/>
      <c r="FN1187" s="1"/>
      <c r="FO1187" s="1"/>
      <c r="FP1187" s="1"/>
      <c r="FQ1187" s="1"/>
      <c r="FR1187" s="1"/>
      <c r="FS1187" s="1"/>
      <c r="FT1187" s="1"/>
      <c r="FU1187" s="1"/>
      <c r="FV1187" s="1"/>
      <c r="FW1187" s="1"/>
      <c r="FX1187" s="1"/>
      <c r="FY1187" s="1"/>
      <c r="FZ1187" s="1"/>
      <c r="GA1187" s="1"/>
      <c r="GB1187" s="1"/>
      <c r="GC1187" s="1"/>
      <c r="GD1187" s="1"/>
      <c r="GE1187" s="1"/>
      <c r="GF1187" s="1"/>
      <c r="GG1187" s="1"/>
      <c r="GH1187" s="1"/>
      <c r="GI1187" s="1"/>
      <c r="GJ1187" s="1"/>
      <c r="GK1187" s="1"/>
      <c r="GL1187" s="1"/>
      <c r="GM1187" s="1"/>
      <c r="GN1187" s="1"/>
      <c r="GO1187" s="1"/>
      <c r="GP1187" s="1"/>
      <c r="GQ1187" s="1"/>
    </row>
    <row r="1188" spans="1:199" s="4" customFormat="1">
      <c r="A1188" s="6"/>
      <c r="B1188" s="6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2"/>
      <c r="U1188" s="2"/>
      <c r="V1188" s="85"/>
      <c r="W1188" s="139"/>
      <c r="X1188" s="126"/>
      <c r="Y1188" s="85"/>
      <c r="Z1188" s="82"/>
      <c r="AA1188" s="82"/>
      <c r="AB1188" s="2"/>
      <c r="AC1188" s="2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  <c r="FC1188" s="1"/>
      <c r="FD1188" s="1"/>
      <c r="FE1188" s="1"/>
      <c r="FF1188" s="1"/>
      <c r="FG1188" s="1"/>
      <c r="FH1188" s="1"/>
      <c r="FI1188" s="1"/>
      <c r="FJ1188" s="1"/>
      <c r="FK1188" s="1"/>
      <c r="FL1188" s="1"/>
      <c r="FM1188" s="1"/>
      <c r="FN1188" s="1"/>
      <c r="FO1188" s="1"/>
      <c r="FP1188" s="1"/>
      <c r="FQ1188" s="1"/>
      <c r="FR1188" s="1"/>
      <c r="FS1188" s="1"/>
      <c r="FT1188" s="1"/>
      <c r="FU1188" s="1"/>
      <c r="FV1188" s="1"/>
      <c r="FW1188" s="1"/>
      <c r="FX1188" s="1"/>
      <c r="FY1188" s="1"/>
      <c r="FZ1188" s="1"/>
      <c r="GA1188" s="1"/>
      <c r="GB1188" s="1"/>
      <c r="GC1188" s="1"/>
      <c r="GD1188" s="1"/>
      <c r="GE1188" s="1"/>
      <c r="GF1188" s="1"/>
      <c r="GG1188" s="1"/>
      <c r="GH1188" s="1"/>
      <c r="GI1188" s="1"/>
      <c r="GJ1188" s="1"/>
      <c r="GK1188" s="1"/>
      <c r="GL1188" s="1"/>
      <c r="GM1188" s="1"/>
      <c r="GN1188" s="1"/>
      <c r="GO1188" s="1"/>
      <c r="GP1188" s="1"/>
      <c r="GQ1188" s="1"/>
    </row>
    <row r="1189" spans="1:199" s="4" customFormat="1">
      <c r="A1189" s="6"/>
      <c r="B1189" s="6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2"/>
      <c r="U1189" s="2"/>
      <c r="V1189" s="85"/>
      <c r="W1189" s="139"/>
      <c r="X1189" s="126"/>
      <c r="Y1189" s="85"/>
      <c r="Z1189" s="82"/>
      <c r="AA1189" s="82"/>
      <c r="AB1189" s="2"/>
      <c r="AC1189" s="2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  <c r="FC1189" s="1"/>
      <c r="FD1189" s="1"/>
      <c r="FE1189" s="1"/>
      <c r="FF1189" s="1"/>
      <c r="FG1189" s="1"/>
      <c r="FH1189" s="1"/>
      <c r="FI1189" s="1"/>
      <c r="FJ1189" s="1"/>
      <c r="FK1189" s="1"/>
      <c r="FL1189" s="1"/>
      <c r="FM1189" s="1"/>
      <c r="FN1189" s="1"/>
      <c r="FO1189" s="1"/>
      <c r="FP1189" s="1"/>
      <c r="FQ1189" s="1"/>
      <c r="FR1189" s="1"/>
      <c r="FS1189" s="1"/>
      <c r="FT1189" s="1"/>
      <c r="FU1189" s="1"/>
      <c r="FV1189" s="1"/>
      <c r="FW1189" s="1"/>
      <c r="FX1189" s="1"/>
      <c r="FY1189" s="1"/>
      <c r="FZ1189" s="1"/>
      <c r="GA1189" s="1"/>
      <c r="GB1189" s="1"/>
      <c r="GC1189" s="1"/>
      <c r="GD1189" s="1"/>
      <c r="GE1189" s="1"/>
      <c r="GF1189" s="1"/>
      <c r="GG1189" s="1"/>
      <c r="GH1189" s="1"/>
      <c r="GI1189" s="1"/>
      <c r="GJ1189" s="1"/>
      <c r="GK1189" s="1"/>
      <c r="GL1189" s="1"/>
      <c r="GM1189" s="1"/>
      <c r="GN1189" s="1"/>
      <c r="GO1189" s="1"/>
      <c r="GP1189" s="1"/>
      <c r="GQ1189" s="1"/>
    </row>
    <row r="1190" spans="1:199" s="4" customFormat="1">
      <c r="A1190" s="6"/>
      <c r="B1190" s="6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2"/>
      <c r="U1190" s="2"/>
      <c r="V1190" s="85"/>
      <c r="W1190" s="139"/>
      <c r="X1190" s="126"/>
      <c r="Y1190" s="85"/>
      <c r="Z1190" s="82"/>
      <c r="AA1190" s="82"/>
      <c r="AB1190" s="2"/>
      <c r="AC1190" s="2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  <c r="FC1190" s="1"/>
      <c r="FD1190" s="1"/>
      <c r="FE1190" s="1"/>
      <c r="FF1190" s="1"/>
      <c r="FG1190" s="1"/>
      <c r="FH1190" s="1"/>
      <c r="FI1190" s="1"/>
      <c r="FJ1190" s="1"/>
      <c r="FK1190" s="1"/>
      <c r="FL1190" s="1"/>
      <c r="FM1190" s="1"/>
      <c r="FN1190" s="1"/>
      <c r="FO1190" s="1"/>
      <c r="FP1190" s="1"/>
      <c r="FQ1190" s="1"/>
      <c r="FR1190" s="1"/>
      <c r="FS1190" s="1"/>
      <c r="FT1190" s="1"/>
      <c r="FU1190" s="1"/>
      <c r="FV1190" s="1"/>
      <c r="FW1190" s="1"/>
      <c r="FX1190" s="1"/>
      <c r="FY1190" s="1"/>
      <c r="FZ1190" s="1"/>
      <c r="GA1190" s="1"/>
      <c r="GB1190" s="1"/>
      <c r="GC1190" s="1"/>
      <c r="GD1190" s="1"/>
      <c r="GE1190" s="1"/>
      <c r="GF1190" s="1"/>
      <c r="GG1190" s="1"/>
      <c r="GH1190" s="1"/>
      <c r="GI1190" s="1"/>
      <c r="GJ1190" s="1"/>
      <c r="GK1190" s="1"/>
      <c r="GL1190" s="1"/>
      <c r="GM1190" s="1"/>
      <c r="GN1190" s="1"/>
      <c r="GO1190" s="1"/>
      <c r="GP1190" s="1"/>
      <c r="GQ1190" s="1"/>
    </row>
    <row r="1191" spans="1:199" s="4" customFormat="1">
      <c r="A1191" s="6"/>
      <c r="B1191" s="6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2"/>
      <c r="U1191" s="2"/>
      <c r="V1191" s="85"/>
      <c r="W1191" s="139"/>
      <c r="X1191" s="126"/>
      <c r="Y1191" s="85"/>
      <c r="Z1191" s="82"/>
      <c r="AA1191" s="82"/>
      <c r="AB1191" s="2"/>
      <c r="AC1191" s="2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  <c r="FC1191" s="1"/>
      <c r="FD1191" s="1"/>
      <c r="FE1191" s="1"/>
      <c r="FF1191" s="1"/>
      <c r="FG1191" s="1"/>
      <c r="FH1191" s="1"/>
      <c r="FI1191" s="1"/>
      <c r="FJ1191" s="1"/>
      <c r="FK1191" s="1"/>
      <c r="FL1191" s="1"/>
      <c r="FM1191" s="1"/>
      <c r="FN1191" s="1"/>
      <c r="FO1191" s="1"/>
      <c r="FP1191" s="1"/>
      <c r="FQ1191" s="1"/>
      <c r="FR1191" s="1"/>
      <c r="FS1191" s="1"/>
      <c r="FT1191" s="1"/>
      <c r="FU1191" s="1"/>
      <c r="FV1191" s="1"/>
      <c r="FW1191" s="1"/>
      <c r="FX1191" s="1"/>
      <c r="FY1191" s="1"/>
      <c r="FZ1191" s="1"/>
      <c r="GA1191" s="1"/>
      <c r="GB1191" s="1"/>
      <c r="GC1191" s="1"/>
      <c r="GD1191" s="1"/>
      <c r="GE1191" s="1"/>
      <c r="GF1191" s="1"/>
      <c r="GG1191" s="1"/>
      <c r="GH1191" s="1"/>
      <c r="GI1191" s="1"/>
      <c r="GJ1191" s="1"/>
      <c r="GK1191" s="1"/>
      <c r="GL1191" s="1"/>
      <c r="GM1191" s="1"/>
      <c r="GN1191" s="1"/>
      <c r="GO1191" s="1"/>
      <c r="GP1191" s="1"/>
      <c r="GQ1191" s="1"/>
    </row>
    <row r="1192" spans="1:199" s="4" customFormat="1">
      <c r="A1192" s="6"/>
      <c r="B1192" s="6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2"/>
      <c r="U1192" s="2"/>
      <c r="V1192" s="85"/>
      <c r="W1192" s="139"/>
      <c r="X1192" s="126"/>
      <c r="Y1192" s="85"/>
      <c r="Z1192" s="82"/>
      <c r="AA1192" s="82"/>
      <c r="AB1192" s="2"/>
      <c r="AC1192" s="2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  <c r="FC1192" s="1"/>
      <c r="FD1192" s="1"/>
      <c r="FE1192" s="1"/>
      <c r="FF1192" s="1"/>
      <c r="FG1192" s="1"/>
      <c r="FH1192" s="1"/>
      <c r="FI1192" s="1"/>
      <c r="FJ1192" s="1"/>
      <c r="FK1192" s="1"/>
      <c r="FL1192" s="1"/>
      <c r="FM1192" s="1"/>
      <c r="FN1192" s="1"/>
      <c r="FO1192" s="1"/>
      <c r="FP1192" s="1"/>
      <c r="FQ1192" s="1"/>
      <c r="FR1192" s="1"/>
      <c r="FS1192" s="1"/>
      <c r="FT1192" s="1"/>
      <c r="FU1192" s="1"/>
      <c r="FV1192" s="1"/>
      <c r="FW1192" s="1"/>
      <c r="FX1192" s="1"/>
      <c r="FY1192" s="1"/>
      <c r="FZ1192" s="1"/>
      <c r="GA1192" s="1"/>
      <c r="GB1192" s="1"/>
      <c r="GC1192" s="1"/>
      <c r="GD1192" s="1"/>
      <c r="GE1192" s="1"/>
      <c r="GF1192" s="1"/>
      <c r="GG1192" s="1"/>
      <c r="GH1192" s="1"/>
      <c r="GI1192" s="1"/>
      <c r="GJ1192" s="1"/>
      <c r="GK1192" s="1"/>
      <c r="GL1192" s="1"/>
      <c r="GM1192" s="1"/>
      <c r="GN1192" s="1"/>
      <c r="GO1192" s="1"/>
      <c r="GP1192" s="1"/>
      <c r="GQ1192" s="1"/>
    </row>
    <row r="1193" spans="1:199" s="4" customFormat="1">
      <c r="A1193" s="6"/>
      <c r="B1193" s="6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2"/>
      <c r="U1193" s="2"/>
      <c r="V1193" s="85"/>
      <c r="W1193" s="139"/>
      <c r="X1193" s="126"/>
      <c r="Y1193" s="85"/>
      <c r="Z1193" s="82"/>
      <c r="AA1193" s="82"/>
      <c r="AB1193" s="2"/>
      <c r="AC1193" s="2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  <c r="FC1193" s="1"/>
      <c r="FD1193" s="1"/>
      <c r="FE1193" s="1"/>
      <c r="FF1193" s="1"/>
      <c r="FG1193" s="1"/>
      <c r="FH1193" s="1"/>
      <c r="FI1193" s="1"/>
      <c r="FJ1193" s="1"/>
      <c r="FK1193" s="1"/>
      <c r="FL1193" s="1"/>
      <c r="FM1193" s="1"/>
      <c r="FN1193" s="1"/>
      <c r="FO1193" s="1"/>
      <c r="FP1193" s="1"/>
      <c r="FQ1193" s="1"/>
      <c r="FR1193" s="1"/>
      <c r="FS1193" s="1"/>
      <c r="FT1193" s="1"/>
      <c r="FU1193" s="1"/>
      <c r="FV1193" s="1"/>
      <c r="FW1193" s="1"/>
      <c r="FX1193" s="1"/>
      <c r="FY1193" s="1"/>
      <c r="FZ1193" s="1"/>
      <c r="GA1193" s="1"/>
      <c r="GB1193" s="1"/>
      <c r="GC1193" s="1"/>
      <c r="GD1193" s="1"/>
      <c r="GE1193" s="1"/>
      <c r="GF1193" s="1"/>
      <c r="GG1193" s="1"/>
      <c r="GH1193" s="1"/>
      <c r="GI1193" s="1"/>
      <c r="GJ1193" s="1"/>
      <c r="GK1193" s="1"/>
      <c r="GL1193" s="1"/>
      <c r="GM1193" s="1"/>
      <c r="GN1193" s="1"/>
      <c r="GO1193" s="1"/>
      <c r="GP1193" s="1"/>
      <c r="GQ1193" s="1"/>
    </row>
    <row r="1194" spans="1:199" s="4" customFormat="1">
      <c r="A1194" s="6"/>
      <c r="B1194" s="6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2"/>
      <c r="U1194" s="2"/>
      <c r="V1194" s="85"/>
      <c r="W1194" s="139"/>
      <c r="X1194" s="126"/>
      <c r="Y1194" s="85"/>
      <c r="Z1194" s="82"/>
      <c r="AA1194" s="82"/>
      <c r="AB1194" s="2"/>
      <c r="AC1194" s="2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  <c r="FG1194" s="1"/>
      <c r="FH1194" s="1"/>
      <c r="FI1194" s="1"/>
      <c r="FJ1194" s="1"/>
      <c r="FK1194" s="1"/>
      <c r="FL1194" s="1"/>
      <c r="FM1194" s="1"/>
      <c r="FN1194" s="1"/>
      <c r="FO1194" s="1"/>
      <c r="FP1194" s="1"/>
      <c r="FQ1194" s="1"/>
      <c r="FR1194" s="1"/>
      <c r="FS1194" s="1"/>
      <c r="FT1194" s="1"/>
      <c r="FU1194" s="1"/>
      <c r="FV1194" s="1"/>
      <c r="FW1194" s="1"/>
      <c r="FX1194" s="1"/>
      <c r="FY1194" s="1"/>
      <c r="FZ1194" s="1"/>
      <c r="GA1194" s="1"/>
      <c r="GB1194" s="1"/>
      <c r="GC1194" s="1"/>
      <c r="GD1194" s="1"/>
      <c r="GE1194" s="1"/>
      <c r="GF1194" s="1"/>
      <c r="GG1194" s="1"/>
      <c r="GH1194" s="1"/>
      <c r="GI1194" s="1"/>
      <c r="GJ1194" s="1"/>
      <c r="GK1194" s="1"/>
      <c r="GL1194" s="1"/>
      <c r="GM1194" s="1"/>
      <c r="GN1194" s="1"/>
      <c r="GO1194" s="1"/>
      <c r="GP1194" s="1"/>
      <c r="GQ1194" s="1"/>
    </row>
    <row r="1195" spans="1:199" s="4" customFormat="1">
      <c r="A1195" s="6"/>
      <c r="B1195" s="6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2"/>
      <c r="U1195" s="2"/>
      <c r="V1195" s="85"/>
      <c r="W1195" s="139"/>
      <c r="X1195" s="126"/>
      <c r="Y1195" s="85"/>
      <c r="Z1195" s="82"/>
      <c r="AA1195" s="82"/>
      <c r="AB1195" s="2"/>
      <c r="AC1195" s="2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  <c r="FG1195" s="1"/>
      <c r="FH1195" s="1"/>
      <c r="FI1195" s="1"/>
      <c r="FJ1195" s="1"/>
      <c r="FK1195" s="1"/>
      <c r="FL1195" s="1"/>
      <c r="FM1195" s="1"/>
      <c r="FN1195" s="1"/>
      <c r="FO1195" s="1"/>
      <c r="FP1195" s="1"/>
      <c r="FQ1195" s="1"/>
      <c r="FR1195" s="1"/>
      <c r="FS1195" s="1"/>
      <c r="FT1195" s="1"/>
      <c r="FU1195" s="1"/>
      <c r="FV1195" s="1"/>
      <c r="FW1195" s="1"/>
      <c r="FX1195" s="1"/>
      <c r="FY1195" s="1"/>
      <c r="FZ1195" s="1"/>
      <c r="GA1195" s="1"/>
      <c r="GB1195" s="1"/>
      <c r="GC1195" s="1"/>
      <c r="GD1195" s="1"/>
      <c r="GE1195" s="1"/>
      <c r="GF1195" s="1"/>
      <c r="GG1195" s="1"/>
      <c r="GH1195" s="1"/>
      <c r="GI1195" s="1"/>
      <c r="GJ1195" s="1"/>
      <c r="GK1195" s="1"/>
      <c r="GL1195" s="1"/>
      <c r="GM1195" s="1"/>
      <c r="GN1195" s="1"/>
      <c r="GO1195" s="1"/>
      <c r="GP1195" s="1"/>
      <c r="GQ1195" s="1"/>
    </row>
    <row r="1196" spans="1:199" s="4" customFormat="1">
      <c r="A1196" s="6"/>
      <c r="B1196" s="6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2"/>
      <c r="U1196" s="2"/>
      <c r="V1196" s="85"/>
      <c r="W1196" s="139"/>
      <c r="X1196" s="126"/>
      <c r="Y1196" s="85"/>
      <c r="Z1196" s="82"/>
      <c r="AA1196" s="82"/>
      <c r="AB1196" s="2"/>
      <c r="AC1196" s="2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  <c r="FG1196" s="1"/>
      <c r="FH1196" s="1"/>
      <c r="FI1196" s="1"/>
      <c r="FJ1196" s="1"/>
      <c r="FK1196" s="1"/>
      <c r="FL1196" s="1"/>
      <c r="FM1196" s="1"/>
      <c r="FN1196" s="1"/>
      <c r="FO1196" s="1"/>
      <c r="FP1196" s="1"/>
      <c r="FQ1196" s="1"/>
      <c r="FR1196" s="1"/>
      <c r="FS1196" s="1"/>
      <c r="FT1196" s="1"/>
      <c r="FU1196" s="1"/>
      <c r="FV1196" s="1"/>
      <c r="FW1196" s="1"/>
      <c r="FX1196" s="1"/>
      <c r="FY1196" s="1"/>
      <c r="FZ1196" s="1"/>
      <c r="GA1196" s="1"/>
      <c r="GB1196" s="1"/>
      <c r="GC1196" s="1"/>
      <c r="GD1196" s="1"/>
      <c r="GE1196" s="1"/>
      <c r="GF1196" s="1"/>
      <c r="GG1196" s="1"/>
      <c r="GH1196" s="1"/>
      <c r="GI1196" s="1"/>
      <c r="GJ1196" s="1"/>
      <c r="GK1196" s="1"/>
      <c r="GL1196" s="1"/>
      <c r="GM1196" s="1"/>
      <c r="GN1196" s="1"/>
      <c r="GO1196" s="1"/>
      <c r="GP1196" s="1"/>
      <c r="GQ1196" s="1"/>
    </row>
    <row r="1197" spans="1:199" s="4" customFormat="1">
      <c r="A1197" s="6"/>
      <c r="B1197" s="6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2"/>
      <c r="U1197" s="2"/>
      <c r="V1197" s="85"/>
      <c r="W1197" s="139"/>
      <c r="X1197" s="126"/>
      <c r="Y1197" s="85"/>
      <c r="Z1197" s="82"/>
      <c r="AA1197" s="82"/>
      <c r="AB1197" s="2"/>
      <c r="AC1197" s="2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  <c r="FC1197" s="1"/>
      <c r="FD1197" s="1"/>
      <c r="FE1197" s="1"/>
      <c r="FF1197" s="1"/>
      <c r="FG1197" s="1"/>
      <c r="FH1197" s="1"/>
      <c r="FI1197" s="1"/>
      <c r="FJ1197" s="1"/>
      <c r="FK1197" s="1"/>
      <c r="FL1197" s="1"/>
      <c r="FM1197" s="1"/>
      <c r="FN1197" s="1"/>
      <c r="FO1197" s="1"/>
      <c r="FP1197" s="1"/>
      <c r="FQ1197" s="1"/>
      <c r="FR1197" s="1"/>
      <c r="FS1197" s="1"/>
      <c r="FT1197" s="1"/>
      <c r="FU1197" s="1"/>
      <c r="FV1197" s="1"/>
      <c r="FW1197" s="1"/>
      <c r="FX1197" s="1"/>
      <c r="FY1197" s="1"/>
      <c r="FZ1197" s="1"/>
      <c r="GA1197" s="1"/>
      <c r="GB1197" s="1"/>
      <c r="GC1197" s="1"/>
      <c r="GD1197" s="1"/>
      <c r="GE1197" s="1"/>
      <c r="GF1197" s="1"/>
      <c r="GG1197" s="1"/>
      <c r="GH1197" s="1"/>
      <c r="GI1197" s="1"/>
      <c r="GJ1197" s="1"/>
      <c r="GK1197" s="1"/>
      <c r="GL1197" s="1"/>
      <c r="GM1197" s="1"/>
      <c r="GN1197" s="1"/>
      <c r="GO1197" s="1"/>
      <c r="GP1197" s="1"/>
      <c r="GQ1197" s="1"/>
    </row>
    <row r="1198" spans="1:199" s="4" customFormat="1">
      <c r="A1198" s="6"/>
      <c r="B1198" s="6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2"/>
      <c r="U1198" s="2"/>
      <c r="V1198" s="85"/>
      <c r="W1198" s="139"/>
      <c r="X1198" s="126"/>
      <c r="Y1198" s="85"/>
      <c r="Z1198" s="82"/>
      <c r="AA1198" s="82"/>
      <c r="AB1198" s="2"/>
      <c r="AC1198" s="2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  <c r="FC1198" s="1"/>
      <c r="FD1198" s="1"/>
      <c r="FE1198" s="1"/>
      <c r="FF1198" s="1"/>
      <c r="FG1198" s="1"/>
      <c r="FH1198" s="1"/>
      <c r="FI1198" s="1"/>
      <c r="FJ1198" s="1"/>
      <c r="FK1198" s="1"/>
      <c r="FL1198" s="1"/>
      <c r="FM1198" s="1"/>
      <c r="FN1198" s="1"/>
      <c r="FO1198" s="1"/>
      <c r="FP1198" s="1"/>
      <c r="FQ1198" s="1"/>
      <c r="FR1198" s="1"/>
      <c r="FS1198" s="1"/>
      <c r="FT1198" s="1"/>
      <c r="FU1198" s="1"/>
      <c r="FV1198" s="1"/>
      <c r="FW1198" s="1"/>
      <c r="FX1198" s="1"/>
      <c r="FY1198" s="1"/>
      <c r="FZ1198" s="1"/>
      <c r="GA1198" s="1"/>
      <c r="GB1198" s="1"/>
      <c r="GC1198" s="1"/>
      <c r="GD1198" s="1"/>
      <c r="GE1198" s="1"/>
      <c r="GF1198" s="1"/>
      <c r="GG1198" s="1"/>
      <c r="GH1198" s="1"/>
      <c r="GI1198" s="1"/>
      <c r="GJ1198" s="1"/>
      <c r="GK1198" s="1"/>
      <c r="GL1198" s="1"/>
      <c r="GM1198" s="1"/>
      <c r="GN1198" s="1"/>
      <c r="GO1198" s="1"/>
      <c r="GP1198" s="1"/>
      <c r="GQ1198" s="1"/>
    </row>
    <row r="1199" spans="1:199" s="4" customFormat="1">
      <c r="A1199" s="6"/>
      <c r="B1199" s="6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2"/>
      <c r="U1199" s="2"/>
      <c r="V1199" s="85"/>
      <c r="W1199" s="139"/>
      <c r="X1199" s="126"/>
      <c r="Y1199" s="85"/>
      <c r="Z1199" s="82"/>
      <c r="AA1199" s="82"/>
      <c r="AB1199" s="2"/>
      <c r="AC1199" s="2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  <c r="FG1199" s="1"/>
      <c r="FH1199" s="1"/>
      <c r="FI1199" s="1"/>
      <c r="FJ1199" s="1"/>
      <c r="FK1199" s="1"/>
      <c r="FL1199" s="1"/>
      <c r="FM1199" s="1"/>
      <c r="FN1199" s="1"/>
      <c r="FO1199" s="1"/>
      <c r="FP1199" s="1"/>
      <c r="FQ1199" s="1"/>
      <c r="FR1199" s="1"/>
      <c r="FS1199" s="1"/>
      <c r="FT1199" s="1"/>
      <c r="FU1199" s="1"/>
      <c r="FV1199" s="1"/>
      <c r="FW1199" s="1"/>
      <c r="FX1199" s="1"/>
      <c r="FY1199" s="1"/>
      <c r="FZ1199" s="1"/>
      <c r="GA1199" s="1"/>
      <c r="GB1199" s="1"/>
      <c r="GC1199" s="1"/>
      <c r="GD1199" s="1"/>
      <c r="GE1199" s="1"/>
      <c r="GF1199" s="1"/>
      <c r="GG1199" s="1"/>
      <c r="GH1199" s="1"/>
      <c r="GI1199" s="1"/>
      <c r="GJ1199" s="1"/>
      <c r="GK1199" s="1"/>
      <c r="GL1199" s="1"/>
      <c r="GM1199" s="1"/>
      <c r="GN1199" s="1"/>
      <c r="GO1199" s="1"/>
      <c r="GP1199" s="1"/>
      <c r="GQ1199" s="1"/>
    </row>
    <row r="1200" spans="1:199" s="4" customFormat="1">
      <c r="A1200" s="6"/>
      <c r="B1200" s="6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2"/>
      <c r="U1200" s="2"/>
      <c r="V1200" s="85"/>
      <c r="W1200" s="139"/>
      <c r="X1200" s="126"/>
      <c r="Y1200" s="85"/>
      <c r="Z1200" s="82"/>
      <c r="AA1200" s="82"/>
      <c r="AB1200" s="2"/>
      <c r="AC1200" s="2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  <c r="FG1200" s="1"/>
      <c r="FH1200" s="1"/>
      <c r="FI1200" s="1"/>
      <c r="FJ1200" s="1"/>
      <c r="FK1200" s="1"/>
      <c r="FL1200" s="1"/>
      <c r="FM1200" s="1"/>
      <c r="FN1200" s="1"/>
      <c r="FO1200" s="1"/>
      <c r="FP1200" s="1"/>
      <c r="FQ1200" s="1"/>
      <c r="FR1200" s="1"/>
      <c r="FS1200" s="1"/>
      <c r="FT1200" s="1"/>
      <c r="FU1200" s="1"/>
      <c r="FV1200" s="1"/>
      <c r="FW1200" s="1"/>
      <c r="FX1200" s="1"/>
      <c r="FY1200" s="1"/>
      <c r="FZ1200" s="1"/>
      <c r="GA1200" s="1"/>
      <c r="GB1200" s="1"/>
      <c r="GC1200" s="1"/>
      <c r="GD1200" s="1"/>
      <c r="GE1200" s="1"/>
      <c r="GF1200" s="1"/>
      <c r="GG1200" s="1"/>
      <c r="GH1200" s="1"/>
      <c r="GI1200" s="1"/>
      <c r="GJ1200" s="1"/>
      <c r="GK1200" s="1"/>
      <c r="GL1200" s="1"/>
      <c r="GM1200" s="1"/>
      <c r="GN1200" s="1"/>
      <c r="GO1200" s="1"/>
      <c r="GP1200" s="1"/>
      <c r="GQ1200" s="1"/>
    </row>
    <row r="1201" spans="1:199" s="4" customFormat="1">
      <c r="A1201" s="6"/>
      <c r="B1201" s="6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2"/>
      <c r="U1201" s="2"/>
      <c r="V1201" s="85"/>
      <c r="W1201" s="139"/>
      <c r="X1201" s="126"/>
      <c r="Y1201" s="85"/>
      <c r="Z1201" s="82"/>
      <c r="AA1201" s="82"/>
      <c r="AB1201" s="2"/>
      <c r="AC1201" s="2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  <c r="FC1201" s="1"/>
      <c r="FD1201" s="1"/>
      <c r="FE1201" s="1"/>
      <c r="FF1201" s="1"/>
      <c r="FG1201" s="1"/>
      <c r="FH1201" s="1"/>
      <c r="FI1201" s="1"/>
      <c r="FJ1201" s="1"/>
      <c r="FK1201" s="1"/>
      <c r="FL1201" s="1"/>
      <c r="FM1201" s="1"/>
      <c r="FN1201" s="1"/>
      <c r="FO1201" s="1"/>
      <c r="FP1201" s="1"/>
      <c r="FQ1201" s="1"/>
      <c r="FR1201" s="1"/>
      <c r="FS1201" s="1"/>
      <c r="FT1201" s="1"/>
      <c r="FU1201" s="1"/>
      <c r="FV1201" s="1"/>
      <c r="FW1201" s="1"/>
      <c r="FX1201" s="1"/>
      <c r="FY1201" s="1"/>
      <c r="FZ1201" s="1"/>
      <c r="GA1201" s="1"/>
      <c r="GB1201" s="1"/>
      <c r="GC1201" s="1"/>
      <c r="GD1201" s="1"/>
      <c r="GE1201" s="1"/>
      <c r="GF1201" s="1"/>
      <c r="GG1201" s="1"/>
      <c r="GH1201" s="1"/>
      <c r="GI1201" s="1"/>
      <c r="GJ1201" s="1"/>
      <c r="GK1201" s="1"/>
      <c r="GL1201" s="1"/>
      <c r="GM1201" s="1"/>
      <c r="GN1201" s="1"/>
      <c r="GO1201" s="1"/>
      <c r="GP1201" s="1"/>
      <c r="GQ1201" s="1"/>
    </row>
    <row r="1202" spans="1:199" s="4" customFormat="1">
      <c r="A1202" s="6"/>
      <c r="B1202" s="6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2"/>
      <c r="U1202" s="2"/>
      <c r="V1202" s="85"/>
      <c r="W1202" s="139"/>
      <c r="X1202" s="126"/>
      <c r="Y1202" s="85"/>
      <c r="Z1202" s="82"/>
      <c r="AA1202" s="82"/>
      <c r="AB1202" s="2"/>
      <c r="AC1202" s="2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  <c r="FG1202" s="1"/>
      <c r="FH1202" s="1"/>
      <c r="FI1202" s="1"/>
      <c r="FJ1202" s="1"/>
      <c r="FK1202" s="1"/>
      <c r="FL1202" s="1"/>
      <c r="FM1202" s="1"/>
      <c r="FN1202" s="1"/>
      <c r="FO1202" s="1"/>
      <c r="FP1202" s="1"/>
      <c r="FQ1202" s="1"/>
      <c r="FR1202" s="1"/>
      <c r="FS1202" s="1"/>
      <c r="FT1202" s="1"/>
      <c r="FU1202" s="1"/>
      <c r="FV1202" s="1"/>
      <c r="FW1202" s="1"/>
      <c r="FX1202" s="1"/>
      <c r="FY1202" s="1"/>
      <c r="FZ1202" s="1"/>
      <c r="GA1202" s="1"/>
      <c r="GB1202" s="1"/>
      <c r="GC1202" s="1"/>
      <c r="GD1202" s="1"/>
      <c r="GE1202" s="1"/>
      <c r="GF1202" s="1"/>
      <c r="GG1202" s="1"/>
      <c r="GH1202" s="1"/>
      <c r="GI1202" s="1"/>
      <c r="GJ1202" s="1"/>
      <c r="GK1202" s="1"/>
      <c r="GL1202" s="1"/>
      <c r="GM1202" s="1"/>
      <c r="GN1202" s="1"/>
      <c r="GO1202" s="1"/>
      <c r="GP1202" s="1"/>
      <c r="GQ1202" s="1"/>
    </row>
    <row r="1203" spans="1:199" s="4" customFormat="1">
      <c r="A1203" s="6"/>
      <c r="B1203" s="6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2"/>
      <c r="U1203" s="2"/>
      <c r="V1203" s="85"/>
      <c r="W1203" s="139"/>
      <c r="X1203" s="126"/>
      <c r="Y1203" s="85"/>
      <c r="Z1203" s="82"/>
      <c r="AA1203" s="82"/>
      <c r="AB1203" s="2"/>
      <c r="AC1203" s="2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  <c r="FC1203" s="1"/>
      <c r="FD1203" s="1"/>
      <c r="FE1203" s="1"/>
      <c r="FF1203" s="1"/>
      <c r="FG1203" s="1"/>
      <c r="FH1203" s="1"/>
      <c r="FI1203" s="1"/>
      <c r="FJ1203" s="1"/>
      <c r="FK1203" s="1"/>
      <c r="FL1203" s="1"/>
      <c r="FM1203" s="1"/>
      <c r="FN1203" s="1"/>
      <c r="FO1203" s="1"/>
      <c r="FP1203" s="1"/>
      <c r="FQ1203" s="1"/>
      <c r="FR1203" s="1"/>
      <c r="FS1203" s="1"/>
      <c r="FT1203" s="1"/>
      <c r="FU1203" s="1"/>
      <c r="FV1203" s="1"/>
      <c r="FW1203" s="1"/>
      <c r="FX1203" s="1"/>
      <c r="FY1203" s="1"/>
      <c r="FZ1203" s="1"/>
      <c r="GA1203" s="1"/>
      <c r="GB1203" s="1"/>
      <c r="GC1203" s="1"/>
      <c r="GD1203" s="1"/>
      <c r="GE1203" s="1"/>
      <c r="GF1203" s="1"/>
      <c r="GG1203" s="1"/>
      <c r="GH1203" s="1"/>
      <c r="GI1203" s="1"/>
      <c r="GJ1203" s="1"/>
      <c r="GK1203" s="1"/>
      <c r="GL1203" s="1"/>
      <c r="GM1203" s="1"/>
      <c r="GN1203" s="1"/>
      <c r="GO1203" s="1"/>
      <c r="GP1203" s="1"/>
      <c r="GQ1203" s="1"/>
    </row>
    <row r="1204" spans="1:199" s="4" customFormat="1">
      <c r="A1204" s="6"/>
      <c r="B1204" s="6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2"/>
      <c r="U1204" s="2"/>
      <c r="V1204" s="85"/>
      <c r="W1204" s="139"/>
      <c r="X1204" s="126"/>
      <c r="Y1204" s="85"/>
      <c r="Z1204" s="82"/>
      <c r="AA1204" s="82"/>
      <c r="AB1204" s="2"/>
      <c r="AC1204" s="2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  <c r="FG1204" s="1"/>
      <c r="FH1204" s="1"/>
      <c r="FI1204" s="1"/>
      <c r="FJ1204" s="1"/>
      <c r="FK1204" s="1"/>
      <c r="FL1204" s="1"/>
      <c r="FM1204" s="1"/>
      <c r="FN1204" s="1"/>
      <c r="FO1204" s="1"/>
      <c r="FP1204" s="1"/>
      <c r="FQ1204" s="1"/>
      <c r="FR1204" s="1"/>
      <c r="FS1204" s="1"/>
      <c r="FT1204" s="1"/>
      <c r="FU1204" s="1"/>
      <c r="FV1204" s="1"/>
      <c r="FW1204" s="1"/>
      <c r="FX1204" s="1"/>
      <c r="FY1204" s="1"/>
      <c r="FZ1204" s="1"/>
      <c r="GA1204" s="1"/>
      <c r="GB1204" s="1"/>
      <c r="GC1204" s="1"/>
      <c r="GD1204" s="1"/>
      <c r="GE1204" s="1"/>
      <c r="GF1204" s="1"/>
      <c r="GG1204" s="1"/>
      <c r="GH1204" s="1"/>
      <c r="GI1204" s="1"/>
      <c r="GJ1204" s="1"/>
      <c r="GK1204" s="1"/>
      <c r="GL1204" s="1"/>
      <c r="GM1204" s="1"/>
      <c r="GN1204" s="1"/>
      <c r="GO1204" s="1"/>
      <c r="GP1204" s="1"/>
      <c r="GQ1204" s="1"/>
    </row>
    <row r="1205" spans="1:199" s="4" customFormat="1">
      <c r="A1205" s="6"/>
      <c r="B1205" s="6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2"/>
      <c r="U1205" s="2"/>
      <c r="V1205" s="85"/>
      <c r="W1205" s="139"/>
      <c r="X1205" s="126"/>
      <c r="Y1205" s="85"/>
      <c r="Z1205" s="82"/>
      <c r="AA1205" s="82"/>
      <c r="AB1205" s="2"/>
      <c r="AC1205" s="2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  <c r="FG1205" s="1"/>
      <c r="FH1205" s="1"/>
      <c r="FI1205" s="1"/>
      <c r="FJ1205" s="1"/>
      <c r="FK1205" s="1"/>
      <c r="FL1205" s="1"/>
      <c r="FM1205" s="1"/>
      <c r="FN1205" s="1"/>
      <c r="FO1205" s="1"/>
      <c r="FP1205" s="1"/>
      <c r="FQ1205" s="1"/>
      <c r="FR1205" s="1"/>
      <c r="FS1205" s="1"/>
      <c r="FT1205" s="1"/>
      <c r="FU1205" s="1"/>
      <c r="FV1205" s="1"/>
      <c r="FW1205" s="1"/>
      <c r="FX1205" s="1"/>
      <c r="FY1205" s="1"/>
      <c r="FZ1205" s="1"/>
      <c r="GA1205" s="1"/>
      <c r="GB1205" s="1"/>
      <c r="GC1205" s="1"/>
      <c r="GD1205" s="1"/>
      <c r="GE1205" s="1"/>
      <c r="GF1205" s="1"/>
      <c r="GG1205" s="1"/>
      <c r="GH1205" s="1"/>
      <c r="GI1205" s="1"/>
      <c r="GJ1205" s="1"/>
      <c r="GK1205" s="1"/>
      <c r="GL1205" s="1"/>
      <c r="GM1205" s="1"/>
      <c r="GN1205" s="1"/>
      <c r="GO1205" s="1"/>
      <c r="GP1205" s="1"/>
      <c r="GQ1205" s="1"/>
    </row>
    <row r="1206" spans="1:199" s="4" customFormat="1">
      <c r="A1206" s="6"/>
      <c r="B1206" s="6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2"/>
      <c r="U1206" s="2"/>
      <c r="V1206" s="85"/>
      <c r="W1206" s="139"/>
      <c r="X1206" s="126"/>
      <c r="Y1206" s="85"/>
      <c r="Z1206" s="82"/>
      <c r="AA1206" s="82"/>
      <c r="AB1206" s="2"/>
      <c r="AC1206" s="2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  <c r="FG1206" s="1"/>
      <c r="FH1206" s="1"/>
      <c r="FI1206" s="1"/>
      <c r="FJ1206" s="1"/>
      <c r="FK1206" s="1"/>
      <c r="FL1206" s="1"/>
      <c r="FM1206" s="1"/>
      <c r="FN1206" s="1"/>
      <c r="FO1206" s="1"/>
      <c r="FP1206" s="1"/>
      <c r="FQ1206" s="1"/>
      <c r="FR1206" s="1"/>
      <c r="FS1206" s="1"/>
      <c r="FT1206" s="1"/>
      <c r="FU1206" s="1"/>
      <c r="FV1206" s="1"/>
      <c r="FW1206" s="1"/>
      <c r="FX1206" s="1"/>
      <c r="FY1206" s="1"/>
      <c r="FZ1206" s="1"/>
      <c r="GA1206" s="1"/>
      <c r="GB1206" s="1"/>
      <c r="GC1206" s="1"/>
      <c r="GD1206" s="1"/>
      <c r="GE1206" s="1"/>
      <c r="GF1206" s="1"/>
      <c r="GG1206" s="1"/>
      <c r="GH1206" s="1"/>
      <c r="GI1206" s="1"/>
      <c r="GJ1206" s="1"/>
      <c r="GK1206" s="1"/>
      <c r="GL1206" s="1"/>
      <c r="GM1206" s="1"/>
      <c r="GN1206" s="1"/>
      <c r="GO1206" s="1"/>
      <c r="GP1206" s="1"/>
      <c r="GQ1206" s="1"/>
    </row>
    <row r="1207" spans="1:199" s="4" customFormat="1">
      <c r="A1207" s="6"/>
      <c r="B1207" s="6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2"/>
      <c r="U1207" s="2"/>
      <c r="V1207" s="85"/>
      <c r="W1207" s="139"/>
      <c r="X1207" s="126"/>
      <c r="Y1207" s="85"/>
      <c r="Z1207" s="82"/>
      <c r="AA1207" s="82"/>
      <c r="AB1207" s="2"/>
      <c r="AC1207" s="2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  <c r="FG1207" s="1"/>
      <c r="FH1207" s="1"/>
      <c r="FI1207" s="1"/>
      <c r="FJ1207" s="1"/>
      <c r="FK1207" s="1"/>
      <c r="FL1207" s="1"/>
      <c r="FM1207" s="1"/>
      <c r="FN1207" s="1"/>
      <c r="FO1207" s="1"/>
      <c r="FP1207" s="1"/>
      <c r="FQ1207" s="1"/>
      <c r="FR1207" s="1"/>
      <c r="FS1207" s="1"/>
      <c r="FT1207" s="1"/>
      <c r="FU1207" s="1"/>
      <c r="FV1207" s="1"/>
      <c r="FW1207" s="1"/>
      <c r="FX1207" s="1"/>
      <c r="FY1207" s="1"/>
      <c r="FZ1207" s="1"/>
      <c r="GA1207" s="1"/>
      <c r="GB1207" s="1"/>
      <c r="GC1207" s="1"/>
      <c r="GD1207" s="1"/>
      <c r="GE1207" s="1"/>
      <c r="GF1207" s="1"/>
      <c r="GG1207" s="1"/>
      <c r="GH1207" s="1"/>
      <c r="GI1207" s="1"/>
      <c r="GJ1207" s="1"/>
      <c r="GK1207" s="1"/>
      <c r="GL1207" s="1"/>
      <c r="GM1207" s="1"/>
      <c r="GN1207" s="1"/>
      <c r="GO1207" s="1"/>
      <c r="GP1207" s="1"/>
      <c r="GQ1207" s="1"/>
    </row>
    <row r="1208" spans="1:199" s="4" customFormat="1">
      <c r="A1208" s="6"/>
      <c r="B1208" s="6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2"/>
      <c r="U1208" s="2"/>
      <c r="V1208" s="85"/>
      <c r="W1208" s="139"/>
      <c r="X1208" s="126"/>
      <c r="Y1208" s="85"/>
      <c r="Z1208" s="82"/>
      <c r="AA1208" s="82"/>
      <c r="AB1208" s="2"/>
      <c r="AC1208" s="2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  <c r="FG1208" s="1"/>
      <c r="FH1208" s="1"/>
      <c r="FI1208" s="1"/>
      <c r="FJ1208" s="1"/>
      <c r="FK1208" s="1"/>
      <c r="FL1208" s="1"/>
      <c r="FM1208" s="1"/>
      <c r="FN1208" s="1"/>
      <c r="FO1208" s="1"/>
      <c r="FP1208" s="1"/>
      <c r="FQ1208" s="1"/>
      <c r="FR1208" s="1"/>
      <c r="FS1208" s="1"/>
      <c r="FT1208" s="1"/>
      <c r="FU1208" s="1"/>
      <c r="FV1208" s="1"/>
      <c r="FW1208" s="1"/>
      <c r="FX1208" s="1"/>
      <c r="FY1208" s="1"/>
      <c r="FZ1208" s="1"/>
      <c r="GA1208" s="1"/>
      <c r="GB1208" s="1"/>
      <c r="GC1208" s="1"/>
      <c r="GD1208" s="1"/>
      <c r="GE1208" s="1"/>
      <c r="GF1208" s="1"/>
      <c r="GG1208" s="1"/>
      <c r="GH1208" s="1"/>
      <c r="GI1208" s="1"/>
      <c r="GJ1208" s="1"/>
      <c r="GK1208" s="1"/>
      <c r="GL1208" s="1"/>
      <c r="GM1208" s="1"/>
      <c r="GN1208" s="1"/>
      <c r="GO1208" s="1"/>
      <c r="GP1208" s="1"/>
      <c r="GQ1208" s="1"/>
    </row>
    <row r="1209" spans="1:199" s="4" customFormat="1">
      <c r="A1209" s="6"/>
      <c r="B1209" s="6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2"/>
      <c r="U1209" s="2"/>
      <c r="V1209" s="85"/>
      <c r="W1209" s="139"/>
      <c r="X1209" s="126"/>
      <c r="Y1209" s="85"/>
      <c r="Z1209" s="82"/>
      <c r="AA1209" s="82"/>
      <c r="AB1209" s="2"/>
      <c r="AC1209" s="2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  <c r="FC1209" s="1"/>
      <c r="FD1209" s="1"/>
      <c r="FE1209" s="1"/>
      <c r="FF1209" s="1"/>
      <c r="FG1209" s="1"/>
      <c r="FH1209" s="1"/>
      <c r="FI1209" s="1"/>
      <c r="FJ1209" s="1"/>
      <c r="FK1209" s="1"/>
      <c r="FL1209" s="1"/>
      <c r="FM1209" s="1"/>
      <c r="FN1209" s="1"/>
      <c r="FO1209" s="1"/>
      <c r="FP1209" s="1"/>
      <c r="FQ1209" s="1"/>
      <c r="FR1209" s="1"/>
      <c r="FS1209" s="1"/>
      <c r="FT1209" s="1"/>
      <c r="FU1209" s="1"/>
      <c r="FV1209" s="1"/>
      <c r="FW1209" s="1"/>
      <c r="FX1209" s="1"/>
      <c r="FY1209" s="1"/>
      <c r="FZ1209" s="1"/>
      <c r="GA1209" s="1"/>
      <c r="GB1209" s="1"/>
      <c r="GC1209" s="1"/>
      <c r="GD1209" s="1"/>
      <c r="GE1209" s="1"/>
      <c r="GF1209" s="1"/>
      <c r="GG1209" s="1"/>
      <c r="GH1209" s="1"/>
      <c r="GI1209" s="1"/>
      <c r="GJ1209" s="1"/>
      <c r="GK1209" s="1"/>
      <c r="GL1209" s="1"/>
      <c r="GM1209" s="1"/>
      <c r="GN1209" s="1"/>
      <c r="GO1209" s="1"/>
      <c r="GP1209" s="1"/>
      <c r="GQ1209" s="1"/>
    </row>
    <row r="1210" spans="1:199" s="4" customFormat="1">
      <c r="A1210" s="6"/>
      <c r="B1210" s="6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2"/>
      <c r="U1210" s="2"/>
      <c r="V1210" s="85"/>
      <c r="W1210" s="139"/>
      <c r="X1210" s="126"/>
      <c r="Y1210" s="85"/>
      <c r="Z1210" s="82"/>
      <c r="AA1210" s="82"/>
      <c r="AB1210" s="2"/>
      <c r="AC1210" s="2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  <c r="FC1210" s="1"/>
      <c r="FD1210" s="1"/>
      <c r="FE1210" s="1"/>
      <c r="FF1210" s="1"/>
      <c r="FG1210" s="1"/>
      <c r="FH1210" s="1"/>
      <c r="FI1210" s="1"/>
      <c r="FJ1210" s="1"/>
      <c r="FK1210" s="1"/>
      <c r="FL1210" s="1"/>
      <c r="FM1210" s="1"/>
      <c r="FN1210" s="1"/>
      <c r="FO1210" s="1"/>
      <c r="FP1210" s="1"/>
      <c r="FQ1210" s="1"/>
      <c r="FR1210" s="1"/>
      <c r="FS1210" s="1"/>
      <c r="FT1210" s="1"/>
      <c r="FU1210" s="1"/>
      <c r="FV1210" s="1"/>
      <c r="FW1210" s="1"/>
      <c r="FX1210" s="1"/>
      <c r="FY1210" s="1"/>
      <c r="FZ1210" s="1"/>
      <c r="GA1210" s="1"/>
      <c r="GB1210" s="1"/>
      <c r="GC1210" s="1"/>
      <c r="GD1210" s="1"/>
      <c r="GE1210" s="1"/>
      <c r="GF1210" s="1"/>
      <c r="GG1210" s="1"/>
      <c r="GH1210" s="1"/>
      <c r="GI1210" s="1"/>
      <c r="GJ1210" s="1"/>
      <c r="GK1210" s="1"/>
      <c r="GL1210" s="1"/>
      <c r="GM1210" s="1"/>
      <c r="GN1210" s="1"/>
      <c r="GO1210" s="1"/>
      <c r="GP1210" s="1"/>
      <c r="GQ1210" s="1"/>
    </row>
    <row r="1211" spans="1:199" s="4" customFormat="1">
      <c r="A1211" s="6"/>
      <c r="B1211" s="6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2"/>
      <c r="U1211" s="2"/>
      <c r="V1211" s="85"/>
      <c r="W1211" s="139"/>
      <c r="X1211" s="126"/>
      <c r="Y1211" s="85"/>
      <c r="Z1211" s="82"/>
      <c r="AA1211" s="82"/>
      <c r="AB1211" s="2"/>
      <c r="AC1211" s="2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  <c r="FC1211" s="1"/>
      <c r="FD1211" s="1"/>
      <c r="FE1211" s="1"/>
      <c r="FF1211" s="1"/>
      <c r="FG1211" s="1"/>
      <c r="FH1211" s="1"/>
      <c r="FI1211" s="1"/>
      <c r="FJ1211" s="1"/>
      <c r="FK1211" s="1"/>
      <c r="FL1211" s="1"/>
      <c r="FM1211" s="1"/>
      <c r="FN1211" s="1"/>
      <c r="FO1211" s="1"/>
      <c r="FP1211" s="1"/>
      <c r="FQ1211" s="1"/>
      <c r="FR1211" s="1"/>
      <c r="FS1211" s="1"/>
      <c r="FT1211" s="1"/>
      <c r="FU1211" s="1"/>
      <c r="FV1211" s="1"/>
      <c r="FW1211" s="1"/>
      <c r="FX1211" s="1"/>
      <c r="FY1211" s="1"/>
      <c r="FZ1211" s="1"/>
      <c r="GA1211" s="1"/>
      <c r="GB1211" s="1"/>
      <c r="GC1211" s="1"/>
      <c r="GD1211" s="1"/>
      <c r="GE1211" s="1"/>
      <c r="GF1211" s="1"/>
      <c r="GG1211" s="1"/>
      <c r="GH1211" s="1"/>
      <c r="GI1211" s="1"/>
      <c r="GJ1211" s="1"/>
      <c r="GK1211" s="1"/>
      <c r="GL1211" s="1"/>
      <c r="GM1211" s="1"/>
      <c r="GN1211" s="1"/>
      <c r="GO1211" s="1"/>
      <c r="GP1211" s="1"/>
      <c r="GQ1211" s="1"/>
    </row>
    <row r="1212" spans="1:199" s="4" customFormat="1">
      <c r="A1212" s="6"/>
      <c r="B1212" s="6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2"/>
      <c r="U1212" s="2"/>
      <c r="V1212" s="85"/>
      <c r="W1212" s="139"/>
      <c r="X1212" s="126"/>
      <c r="Y1212" s="85"/>
      <c r="Z1212" s="82"/>
      <c r="AA1212" s="82"/>
      <c r="AB1212" s="2"/>
      <c r="AC1212" s="2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  <c r="FC1212" s="1"/>
      <c r="FD1212" s="1"/>
      <c r="FE1212" s="1"/>
      <c r="FF1212" s="1"/>
      <c r="FG1212" s="1"/>
      <c r="FH1212" s="1"/>
      <c r="FI1212" s="1"/>
      <c r="FJ1212" s="1"/>
      <c r="FK1212" s="1"/>
      <c r="FL1212" s="1"/>
      <c r="FM1212" s="1"/>
      <c r="FN1212" s="1"/>
      <c r="FO1212" s="1"/>
      <c r="FP1212" s="1"/>
      <c r="FQ1212" s="1"/>
      <c r="FR1212" s="1"/>
      <c r="FS1212" s="1"/>
      <c r="FT1212" s="1"/>
      <c r="FU1212" s="1"/>
      <c r="FV1212" s="1"/>
      <c r="FW1212" s="1"/>
      <c r="FX1212" s="1"/>
      <c r="FY1212" s="1"/>
      <c r="FZ1212" s="1"/>
      <c r="GA1212" s="1"/>
      <c r="GB1212" s="1"/>
      <c r="GC1212" s="1"/>
      <c r="GD1212" s="1"/>
      <c r="GE1212" s="1"/>
      <c r="GF1212" s="1"/>
      <c r="GG1212" s="1"/>
      <c r="GH1212" s="1"/>
      <c r="GI1212" s="1"/>
      <c r="GJ1212" s="1"/>
      <c r="GK1212" s="1"/>
      <c r="GL1212" s="1"/>
      <c r="GM1212" s="1"/>
      <c r="GN1212" s="1"/>
      <c r="GO1212" s="1"/>
      <c r="GP1212" s="1"/>
      <c r="GQ1212" s="1"/>
    </row>
    <row r="1213" spans="1:199" s="4" customFormat="1">
      <c r="A1213" s="6"/>
      <c r="B1213" s="6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2"/>
      <c r="U1213" s="2"/>
      <c r="V1213" s="85"/>
      <c r="W1213" s="139"/>
      <c r="X1213" s="126"/>
      <c r="Y1213" s="85"/>
      <c r="Z1213" s="82"/>
      <c r="AA1213" s="82"/>
      <c r="AB1213" s="2"/>
      <c r="AC1213" s="2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  <c r="FC1213" s="1"/>
      <c r="FD1213" s="1"/>
      <c r="FE1213" s="1"/>
      <c r="FF1213" s="1"/>
      <c r="FG1213" s="1"/>
      <c r="FH1213" s="1"/>
      <c r="FI1213" s="1"/>
      <c r="FJ1213" s="1"/>
      <c r="FK1213" s="1"/>
      <c r="FL1213" s="1"/>
      <c r="FM1213" s="1"/>
      <c r="FN1213" s="1"/>
      <c r="FO1213" s="1"/>
      <c r="FP1213" s="1"/>
      <c r="FQ1213" s="1"/>
      <c r="FR1213" s="1"/>
      <c r="FS1213" s="1"/>
      <c r="FT1213" s="1"/>
      <c r="FU1213" s="1"/>
      <c r="FV1213" s="1"/>
      <c r="FW1213" s="1"/>
      <c r="FX1213" s="1"/>
      <c r="FY1213" s="1"/>
      <c r="FZ1213" s="1"/>
      <c r="GA1213" s="1"/>
      <c r="GB1213" s="1"/>
      <c r="GC1213" s="1"/>
      <c r="GD1213" s="1"/>
      <c r="GE1213" s="1"/>
      <c r="GF1213" s="1"/>
      <c r="GG1213" s="1"/>
      <c r="GH1213" s="1"/>
      <c r="GI1213" s="1"/>
      <c r="GJ1213" s="1"/>
      <c r="GK1213" s="1"/>
      <c r="GL1213" s="1"/>
      <c r="GM1213" s="1"/>
      <c r="GN1213" s="1"/>
      <c r="GO1213" s="1"/>
      <c r="GP1213" s="1"/>
      <c r="GQ1213" s="1"/>
    </row>
    <row r="1214" spans="1:199" s="4" customFormat="1">
      <c r="A1214" s="6"/>
      <c r="B1214" s="6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2"/>
      <c r="U1214" s="2"/>
      <c r="V1214" s="85"/>
      <c r="W1214" s="139"/>
      <c r="X1214" s="126"/>
      <c r="Y1214" s="85"/>
      <c r="Z1214" s="82"/>
      <c r="AA1214" s="82"/>
      <c r="AB1214" s="2"/>
      <c r="AC1214" s="2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  <c r="FG1214" s="1"/>
      <c r="FH1214" s="1"/>
      <c r="FI1214" s="1"/>
      <c r="FJ1214" s="1"/>
      <c r="FK1214" s="1"/>
      <c r="FL1214" s="1"/>
      <c r="FM1214" s="1"/>
      <c r="FN1214" s="1"/>
      <c r="FO1214" s="1"/>
      <c r="FP1214" s="1"/>
      <c r="FQ1214" s="1"/>
      <c r="FR1214" s="1"/>
      <c r="FS1214" s="1"/>
      <c r="FT1214" s="1"/>
      <c r="FU1214" s="1"/>
      <c r="FV1214" s="1"/>
      <c r="FW1214" s="1"/>
      <c r="FX1214" s="1"/>
      <c r="FY1214" s="1"/>
      <c r="FZ1214" s="1"/>
      <c r="GA1214" s="1"/>
      <c r="GB1214" s="1"/>
      <c r="GC1214" s="1"/>
      <c r="GD1214" s="1"/>
      <c r="GE1214" s="1"/>
      <c r="GF1214" s="1"/>
      <c r="GG1214" s="1"/>
      <c r="GH1214" s="1"/>
      <c r="GI1214" s="1"/>
      <c r="GJ1214" s="1"/>
      <c r="GK1214" s="1"/>
      <c r="GL1214" s="1"/>
      <c r="GM1214" s="1"/>
      <c r="GN1214" s="1"/>
      <c r="GO1214" s="1"/>
      <c r="GP1214" s="1"/>
      <c r="GQ1214" s="1"/>
    </row>
    <row r="1215" spans="1:199" s="4" customFormat="1">
      <c r="A1215" s="6"/>
      <c r="B1215" s="6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2"/>
      <c r="U1215" s="2"/>
      <c r="V1215" s="85"/>
      <c r="W1215" s="139"/>
      <c r="X1215" s="126"/>
      <c r="Y1215" s="85"/>
      <c r="Z1215" s="82"/>
      <c r="AA1215" s="82"/>
      <c r="AB1215" s="2"/>
      <c r="AC1215" s="2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  <c r="FG1215" s="1"/>
      <c r="FH1215" s="1"/>
      <c r="FI1215" s="1"/>
      <c r="FJ1215" s="1"/>
      <c r="FK1215" s="1"/>
      <c r="FL1215" s="1"/>
      <c r="FM1215" s="1"/>
      <c r="FN1215" s="1"/>
      <c r="FO1215" s="1"/>
      <c r="FP1215" s="1"/>
      <c r="FQ1215" s="1"/>
      <c r="FR1215" s="1"/>
      <c r="FS1215" s="1"/>
      <c r="FT1215" s="1"/>
      <c r="FU1215" s="1"/>
      <c r="FV1215" s="1"/>
      <c r="FW1215" s="1"/>
      <c r="FX1215" s="1"/>
      <c r="FY1215" s="1"/>
      <c r="FZ1215" s="1"/>
      <c r="GA1215" s="1"/>
      <c r="GB1215" s="1"/>
      <c r="GC1215" s="1"/>
      <c r="GD1215" s="1"/>
      <c r="GE1215" s="1"/>
      <c r="GF1215" s="1"/>
      <c r="GG1215" s="1"/>
      <c r="GH1215" s="1"/>
      <c r="GI1215" s="1"/>
      <c r="GJ1215" s="1"/>
      <c r="GK1215" s="1"/>
      <c r="GL1215" s="1"/>
      <c r="GM1215" s="1"/>
      <c r="GN1215" s="1"/>
      <c r="GO1215" s="1"/>
      <c r="GP1215" s="1"/>
      <c r="GQ1215" s="1"/>
    </row>
    <row r="1216" spans="1:199" s="4" customFormat="1">
      <c r="A1216" s="6"/>
      <c r="B1216" s="6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2"/>
      <c r="U1216" s="2"/>
      <c r="V1216" s="85"/>
      <c r="W1216" s="139"/>
      <c r="X1216" s="126"/>
      <c r="Y1216" s="85"/>
      <c r="Z1216" s="82"/>
      <c r="AA1216" s="82"/>
      <c r="AB1216" s="2"/>
      <c r="AC1216" s="2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  <c r="FG1216" s="1"/>
      <c r="FH1216" s="1"/>
      <c r="FI1216" s="1"/>
      <c r="FJ1216" s="1"/>
      <c r="FK1216" s="1"/>
      <c r="FL1216" s="1"/>
      <c r="FM1216" s="1"/>
      <c r="FN1216" s="1"/>
      <c r="FO1216" s="1"/>
      <c r="FP1216" s="1"/>
      <c r="FQ1216" s="1"/>
      <c r="FR1216" s="1"/>
      <c r="FS1216" s="1"/>
      <c r="FT1216" s="1"/>
      <c r="FU1216" s="1"/>
      <c r="FV1216" s="1"/>
      <c r="FW1216" s="1"/>
      <c r="FX1216" s="1"/>
      <c r="FY1216" s="1"/>
      <c r="FZ1216" s="1"/>
      <c r="GA1216" s="1"/>
      <c r="GB1216" s="1"/>
      <c r="GC1216" s="1"/>
      <c r="GD1216" s="1"/>
      <c r="GE1216" s="1"/>
      <c r="GF1216" s="1"/>
      <c r="GG1216" s="1"/>
      <c r="GH1216" s="1"/>
      <c r="GI1216" s="1"/>
      <c r="GJ1216" s="1"/>
      <c r="GK1216" s="1"/>
      <c r="GL1216" s="1"/>
      <c r="GM1216" s="1"/>
      <c r="GN1216" s="1"/>
      <c r="GO1216" s="1"/>
      <c r="GP1216" s="1"/>
      <c r="GQ1216" s="1"/>
    </row>
    <row r="1217" spans="1:199" s="4" customFormat="1">
      <c r="A1217" s="6"/>
      <c r="B1217" s="6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2"/>
      <c r="U1217" s="2"/>
      <c r="V1217" s="85"/>
      <c r="W1217" s="139"/>
      <c r="X1217" s="126"/>
      <c r="Y1217" s="85"/>
      <c r="Z1217" s="82"/>
      <c r="AA1217" s="82"/>
      <c r="AB1217" s="2"/>
      <c r="AC1217" s="2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  <c r="FG1217" s="1"/>
      <c r="FH1217" s="1"/>
      <c r="FI1217" s="1"/>
      <c r="FJ1217" s="1"/>
      <c r="FK1217" s="1"/>
      <c r="FL1217" s="1"/>
      <c r="FM1217" s="1"/>
      <c r="FN1217" s="1"/>
      <c r="FO1217" s="1"/>
      <c r="FP1217" s="1"/>
      <c r="FQ1217" s="1"/>
      <c r="FR1217" s="1"/>
      <c r="FS1217" s="1"/>
      <c r="FT1217" s="1"/>
      <c r="FU1217" s="1"/>
      <c r="FV1217" s="1"/>
      <c r="FW1217" s="1"/>
      <c r="FX1217" s="1"/>
      <c r="FY1217" s="1"/>
      <c r="FZ1217" s="1"/>
      <c r="GA1217" s="1"/>
      <c r="GB1217" s="1"/>
      <c r="GC1217" s="1"/>
      <c r="GD1217" s="1"/>
      <c r="GE1217" s="1"/>
      <c r="GF1217" s="1"/>
      <c r="GG1217" s="1"/>
      <c r="GH1217" s="1"/>
      <c r="GI1217" s="1"/>
      <c r="GJ1217" s="1"/>
      <c r="GK1217" s="1"/>
      <c r="GL1217" s="1"/>
      <c r="GM1217" s="1"/>
      <c r="GN1217" s="1"/>
      <c r="GO1217" s="1"/>
      <c r="GP1217" s="1"/>
      <c r="GQ1217" s="1"/>
    </row>
    <row r="1218" spans="1:199" s="4" customFormat="1">
      <c r="A1218" s="6"/>
      <c r="B1218" s="6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2"/>
      <c r="U1218" s="2"/>
      <c r="V1218" s="85"/>
      <c r="W1218" s="139"/>
      <c r="X1218" s="126"/>
      <c r="Y1218" s="85"/>
      <c r="Z1218" s="82"/>
      <c r="AA1218" s="82"/>
      <c r="AB1218" s="2"/>
      <c r="AC1218" s="2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  <c r="FC1218" s="1"/>
      <c r="FD1218" s="1"/>
      <c r="FE1218" s="1"/>
      <c r="FF1218" s="1"/>
      <c r="FG1218" s="1"/>
      <c r="FH1218" s="1"/>
      <c r="FI1218" s="1"/>
      <c r="FJ1218" s="1"/>
      <c r="FK1218" s="1"/>
      <c r="FL1218" s="1"/>
      <c r="FM1218" s="1"/>
      <c r="FN1218" s="1"/>
      <c r="FO1218" s="1"/>
      <c r="FP1218" s="1"/>
      <c r="FQ1218" s="1"/>
      <c r="FR1218" s="1"/>
      <c r="FS1218" s="1"/>
      <c r="FT1218" s="1"/>
      <c r="FU1218" s="1"/>
      <c r="FV1218" s="1"/>
      <c r="FW1218" s="1"/>
      <c r="FX1218" s="1"/>
      <c r="FY1218" s="1"/>
      <c r="FZ1218" s="1"/>
      <c r="GA1218" s="1"/>
      <c r="GB1218" s="1"/>
      <c r="GC1218" s="1"/>
      <c r="GD1218" s="1"/>
      <c r="GE1218" s="1"/>
      <c r="GF1218" s="1"/>
      <c r="GG1218" s="1"/>
      <c r="GH1218" s="1"/>
      <c r="GI1218" s="1"/>
      <c r="GJ1218" s="1"/>
      <c r="GK1218" s="1"/>
      <c r="GL1218" s="1"/>
      <c r="GM1218" s="1"/>
      <c r="GN1218" s="1"/>
      <c r="GO1218" s="1"/>
      <c r="GP1218" s="1"/>
      <c r="GQ1218" s="1"/>
    </row>
    <row r="1219" spans="1:199" s="4" customFormat="1">
      <c r="A1219" s="6"/>
      <c r="B1219" s="6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2"/>
      <c r="U1219" s="2"/>
      <c r="V1219" s="85"/>
      <c r="W1219" s="139"/>
      <c r="X1219" s="126"/>
      <c r="Y1219" s="85"/>
      <c r="Z1219" s="82"/>
      <c r="AA1219" s="82"/>
      <c r="AB1219" s="2"/>
      <c r="AC1219" s="2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  <c r="FC1219" s="1"/>
      <c r="FD1219" s="1"/>
      <c r="FE1219" s="1"/>
      <c r="FF1219" s="1"/>
      <c r="FG1219" s="1"/>
      <c r="FH1219" s="1"/>
      <c r="FI1219" s="1"/>
      <c r="FJ1219" s="1"/>
      <c r="FK1219" s="1"/>
      <c r="FL1219" s="1"/>
      <c r="FM1219" s="1"/>
      <c r="FN1219" s="1"/>
      <c r="FO1219" s="1"/>
      <c r="FP1219" s="1"/>
      <c r="FQ1219" s="1"/>
      <c r="FR1219" s="1"/>
      <c r="FS1219" s="1"/>
      <c r="FT1219" s="1"/>
      <c r="FU1219" s="1"/>
      <c r="FV1219" s="1"/>
      <c r="FW1219" s="1"/>
      <c r="FX1219" s="1"/>
      <c r="FY1219" s="1"/>
      <c r="FZ1219" s="1"/>
      <c r="GA1219" s="1"/>
      <c r="GB1219" s="1"/>
      <c r="GC1219" s="1"/>
      <c r="GD1219" s="1"/>
      <c r="GE1219" s="1"/>
      <c r="GF1219" s="1"/>
      <c r="GG1219" s="1"/>
      <c r="GH1219" s="1"/>
      <c r="GI1219" s="1"/>
      <c r="GJ1219" s="1"/>
      <c r="GK1219" s="1"/>
      <c r="GL1219" s="1"/>
      <c r="GM1219" s="1"/>
      <c r="GN1219" s="1"/>
      <c r="GO1219" s="1"/>
      <c r="GP1219" s="1"/>
      <c r="GQ1219" s="1"/>
    </row>
    <row r="1220" spans="1:199" s="4" customFormat="1">
      <c r="A1220" s="6"/>
      <c r="B1220" s="6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2"/>
      <c r="U1220" s="2"/>
      <c r="V1220" s="85"/>
      <c r="W1220" s="139"/>
      <c r="X1220" s="126"/>
      <c r="Y1220" s="85"/>
      <c r="Z1220" s="82"/>
      <c r="AA1220" s="82"/>
      <c r="AB1220" s="2"/>
      <c r="AC1220" s="2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  <c r="FC1220" s="1"/>
      <c r="FD1220" s="1"/>
      <c r="FE1220" s="1"/>
      <c r="FF1220" s="1"/>
      <c r="FG1220" s="1"/>
      <c r="FH1220" s="1"/>
      <c r="FI1220" s="1"/>
      <c r="FJ1220" s="1"/>
      <c r="FK1220" s="1"/>
      <c r="FL1220" s="1"/>
      <c r="FM1220" s="1"/>
      <c r="FN1220" s="1"/>
      <c r="FO1220" s="1"/>
      <c r="FP1220" s="1"/>
      <c r="FQ1220" s="1"/>
      <c r="FR1220" s="1"/>
      <c r="FS1220" s="1"/>
      <c r="FT1220" s="1"/>
      <c r="FU1220" s="1"/>
      <c r="FV1220" s="1"/>
      <c r="FW1220" s="1"/>
      <c r="FX1220" s="1"/>
      <c r="FY1220" s="1"/>
      <c r="FZ1220" s="1"/>
      <c r="GA1220" s="1"/>
      <c r="GB1220" s="1"/>
      <c r="GC1220" s="1"/>
      <c r="GD1220" s="1"/>
      <c r="GE1220" s="1"/>
      <c r="GF1220" s="1"/>
      <c r="GG1220" s="1"/>
      <c r="GH1220" s="1"/>
      <c r="GI1220" s="1"/>
      <c r="GJ1220" s="1"/>
      <c r="GK1220" s="1"/>
      <c r="GL1220" s="1"/>
      <c r="GM1220" s="1"/>
      <c r="GN1220" s="1"/>
      <c r="GO1220" s="1"/>
      <c r="GP1220" s="1"/>
      <c r="GQ1220" s="1"/>
    </row>
    <row r="1221" spans="1:199" s="4" customFormat="1">
      <c r="A1221" s="6"/>
      <c r="B1221" s="6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2"/>
      <c r="U1221" s="2"/>
      <c r="V1221" s="85"/>
      <c r="W1221" s="139"/>
      <c r="X1221" s="126"/>
      <c r="Y1221" s="85"/>
      <c r="Z1221" s="82"/>
      <c r="AA1221" s="82"/>
      <c r="AB1221" s="2"/>
      <c r="AC1221" s="2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  <c r="FC1221" s="1"/>
      <c r="FD1221" s="1"/>
      <c r="FE1221" s="1"/>
      <c r="FF1221" s="1"/>
      <c r="FG1221" s="1"/>
      <c r="FH1221" s="1"/>
      <c r="FI1221" s="1"/>
      <c r="FJ1221" s="1"/>
      <c r="FK1221" s="1"/>
      <c r="FL1221" s="1"/>
      <c r="FM1221" s="1"/>
      <c r="FN1221" s="1"/>
      <c r="FO1221" s="1"/>
      <c r="FP1221" s="1"/>
      <c r="FQ1221" s="1"/>
      <c r="FR1221" s="1"/>
      <c r="FS1221" s="1"/>
      <c r="FT1221" s="1"/>
      <c r="FU1221" s="1"/>
      <c r="FV1221" s="1"/>
      <c r="FW1221" s="1"/>
      <c r="FX1221" s="1"/>
      <c r="FY1221" s="1"/>
      <c r="FZ1221" s="1"/>
      <c r="GA1221" s="1"/>
      <c r="GB1221" s="1"/>
      <c r="GC1221" s="1"/>
      <c r="GD1221" s="1"/>
      <c r="GE1221" s="1"/>
      <c r="GF1221" s="1"/>
      <c r="GG1221" s="1"/>
      <c r="GH1221" s="1"/>
      <c r="GI1221" s="1"/>
      <c r="GJ1221" s="1"/>
      <c r="GK1221" s="1"/>
      <c r="GL1221" s="1"/>
      <c r="GM1221" s="1"/>
      <c r="GN1221" s="1"/>
      <c r="GO1221" s="1"/>
      <c r="GP1221" s="1"/>
      <c r="GQ1221" s="1"/>
    </row>
    <row r="1222" spans="1:199" s="4" customFormat="1">
      <c r="A1222" s="6"/>
      <c r="B1222" s="6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2"/>
      <c r="U1222" s="2"/>
      <c r="V1222" s="85"/>
      <c r="W1222" s="139"/>
      <c r="X1222" s="126"/>
      <c r="Y1222" s="85"/>
      <c r="Z1222" s="82"/>
      <c r="AA1222" s="82"/>
      <c r="AB1222" s="2"/>
      <c r="AC1222" s="2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  <c r="FC1222" s="1"/>
      <c r="FD1222" s="1"/>
      <c r="FE1222" s="1"/>
      <c r="FF1222" s="1"/>
      <c r="FG1222" s="1"/>
      <c r="FH1222" s="1"/>
      <c r="FI1222" s="1"/>
      <c r="FJ1222" s="1"/>
      <c r="FK1222" s="1"/>
      <c r="FL1222" s="1"/>
      <c r="FM1222" s="1"/>
      <c r="FN1222" s="1"/>
      <c r="FO1222" s="1"/>
      <c r="FP1222" s="1"/>
      <c r="FQ1222" s="1"/>
      <c r="FR1222" s="1"/>
      <c r="FS1222" s="1"/>
      <c r="FT1222" s="1"/>
      <c r="FU1222" s="1"/>
      <c r="FV1222" s="1"/>
      <c r="FW1222" s="1"/>
      <c r="FX1222" s="1"/>
      <c r="FY1222" s="1"/>
      <c r="FZ1222" s="1"/>
      <c r="GA1222" s="1"/>
      <c r="GB1222" s="1"/>
      <c r="GC1222" s="1"/>
      <c r="GD1222" s="1"/>
      <c r="GE1222" s="1"/>
      <c r="GF1222" s="1"/>
      <c r="GG1222" s="1"/>
      <c r="GH1222" s="1"/>
      <c r="GI1222" s="1"/>
      <c r="GJ1222" s="1"/>
      <c r="GK1222" s="1"/>
      <c r="GL1222" s="1"/>
      <c r="GM1222" s="1"/>
      <c r="GN1222" s="1"/>
      <c r="GO1222" s="1"/>
      <c r="GP1222" s="1"/>
      <c r="GQ1222" s="1"/>
    </row>
    <row r="1223" spans="1:199" s="4" customFormat="1">
      <c r="A1223" s="6"/>
      <c r="B1223" s="6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2"/>
      <c r="U1223" s="2"/>
      <c r="V1223" s="85"/>
      <c r="W1223" s="139"/>
      <c r="X1223" s="126"/>
      <c r="Y1223" s="85"/>
      <c r="Z1223" s="82"/>
      <c r="AA1223" s="82"/>
      <c r="AB1223" s="2"/>
      <c r="AC1223" s="2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  <c r="FG1223" s="1"/>
      <c r="FH1223" s="1"/>
      <c r="FI1223" s="1"/>
      <c r="FJ1223" s="1"/>
      <c r="FK1223" s="1"/>
      <c r="FL1223" s="1"/>
      <c r="FM1223" s="1"/>
      <c r="FN1223" s="1"/>
      <c r="FO1223" s="1"/>
      <c r="FP1223" s="1"/>
      <c r="FQ1223" s="1"/>
      <c r="FR1223" s="1"/>
      <c r="FS1223" s="1"/>
      <c r="FT1223" s="1"/>
      <c r="FU1223" s="1"/>
      <c r="FV1223" s="1"/>
      <c r="FW1223" s="1"/>
      <c r="FX1223" s="1"/>
      <c r="FY1223" s="1"/>
      <c r="FZ1223" s="1"/>
      <c r="GA1223" s="1"/>
      <c r="GB1223" s="1"/>
      <c r="GC1223" s="1"/>
      <c r="GD1223" s="1"/>
      <c r="GE1223" s="1"/>
      <c r="GF1223" s="1"/>
      <c r="GG1223" s="1"/>
      <c r="GH1223" s="1"/>
      <c r="GI1223" s="1"/>
      <c r="GJ1223" s="1"/>
      <c r="GK1223" s="1"/>
      <c r="GL1223" s="1"/>
      <c r="GM1223" s="1"/>
      <c r="GN1223" s="1"/>
      <c r="GO1223" s="1"/>
      <c r="GP1223" s="1"/>
      <c r="GQ1223" s="1"/>
    </row>
    <row r="1224" spans="1:199" s="4" customFormat="1">
      <c r="A1224" s="6"/>
      <c r="B1224" s="6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2"/>
      <c r="U1224" s="2"/>
      <c r="V1224" s="85"/>
      <c r="W1224" s="139"/>
      <c r="X1224" s="126"/>
      <c r="Y1224" s="85"/>
      <c r="Z1224" s="82"/>
      <c r="AA1224" s="82"/>
      <c r="AB1224" s="2"/>
      <c r="AC1224" s="2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  <c r="FG1224" s="1"/>
      <c r="FH1224" s="1"/>
      <c r="FI1224" s="1"/>
      <c r="FJ1224" s="1"/>
      <c r="FK1224" s="1"/>
      <c r="FL1224" s="1"/>
      <c r="FM1224" s="1"/>
      <c r="FN1224" s="1"/>
      <c r="FO1224" s="1"/>
      <c r="FP1224" s="1"/>
      <c r="FQ1224" s="1"/>
      <c r="FR1224" s="1"/>
      <c r="FS1224" s="1"/>
      <c r="FT1224" s="1"/>
      <c r="FU1224" s="1"/>
      <c r="FV1224" s="1"/>
      <c r="FW1224" s="1"/>
      <c r="FX1224" s="1"/>
      <c r="FY1224" s="1"/>
      <c r="FZ1224" s="1"/>
      <c r="GA1224" s="1"/>
      <c r="GB1224" s="1"/>
      <c r="GC1224" s="1"/>
      <c r="GD1224" s="1"/>
      <c r="GE1224" s="1"/>
      <c r="GF1224" s="1"/>
      <c r="GG1224" s="1"/>
      <c r="GH1224" s="1"/>
      <c r="GI1224" s="1"/>
      <c r="GJ1224" s="1"/>
      <c r="GK1224" s="1"/>
      <c r="GL1224" s="1"/>
      <c r="GM1224" s="1"/>
      <c r="GN1224" s="1"/>
      <c r="GO1224" s="1"/>
      <c r="GP1224" s="1"/>
      <c r="GQ1224" s="1"/>
    </row>
    <row r="1225" spans="1:199" s="4" customFormat="1">
      <c r="A1225" s="6"/>
      <c r="B1225" s="6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2"/>
      <c r="U1225" s="2"/>
      <c r="V1225" s="85"/>
      <c r="W1225" s="139"/>
      <c r="X1225" s="126"/>
      <c r="Y1225" s="85"/>
      <c r="Z1225" s="82"/>
      <c r="AA1225" s="82"/>
      <c r="AB1225" s="2"/>
      <c r="AC1225" s="2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  <c r="FG1225" s="1"/>
      <c r="FH1225" s="1"/>
      <c r="FI1225" s="1"/>
      <c r="FJ1225" s="1"/>
      <c r="FK1225" s="1"/>
      <c r="FL1225" s="1"/>
      <c r="FM1225" s="1"/>
      <c r="FN1225" s="1"/>
      <c r="FO1225" s="1"/>
      <c r="FP1225" s="1"/>
      <c r="FQ1225" s="1"/>
      <c r="FR1225" s="1"/>
      <c r="FS1225" s="1"/>
      <c r="FT1225" s="1"/>
      <c r="FU1225" s="1"/>
      <c r="FV1225" s="1"/>
      <c r="FW1225" s="1"/>
      <c r="FX1225" s="1"/>
      <c r="FY1225" s="1"/>
      <c r="FZ1225" s="1"/>
      <c r="GA1225" s="1"/>
      <c r="GB1225" s="1"/>
      <c r="GC1225" s="1"/>
      <c r="GD1225" s="1"/>
      <c r="GE1225" s="1"/>
      <c r="GF1225" s="1"/>
      <c r="GG1225" s="1"/>
      <c r="GH1225" s="1"/>
      <c r="GI1225" s="1"/>
      <c r="GJ1225" s="1"/>
      <c r="GK1225" s="1"/>
      <c r="GL1225" s="1"/>
      <c r="GM1225" s="1"/>
      <c r="GN1225" s="1"/>
      <c r="GO1225" s="1"/>
      <c r="GP1225" s="1"/>
      <c r="GQ1225" s="1"/>
    </row>
    <row r="1226" spans="1:199" s="4" customFormat="1">
      <c r="A1226" s="6"/>
      <c r="B1226" s="6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2"/>
      <c r="U1226" s="2"/>
      <c r="V1226" s="85"/>
      <c r="W1226" s="139"/>
      <c r="X1226" s="126"/>
      <c r="Y1226" s="85"/>
      <c r="Z1226" s="82"/>
      <c r="AA1226" s="82"/>
      <c r="AB1226" s="2"/>
      <c r="AC1226" s="2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  <c r="FG1226" s="1"/>
      <c r="FH1226" s="1"/>
      <c r="FI1226" s="1"/>
      <c r="FJ1226" s="1"/>
      <c r="FK1226" s="1"/>
      <c r="FL1226" s="1"/>
      <c r="FM1226" s="1"/>
      <c r="FN1226" s="1"/>
      <c r="FO1226" s="1"/>
      <c r="FP1226" s="1"/>
      <c r="FQ1226" s="1"/>
      <c r="FR1226" s="1"/>
      <c r="FS1226" s="1"/>
      <c r="FT1226" s="1"/>
      <c r="FU1226" s="1"/>
      <c r="FV1226" s="1"/>
      <c r="FW1226" s="1"/>
      <c r="FX1226" s="1"/>
      <c r="FY1226" s="1"/>
      <c r="FZ1226" s="1"/>
      <c r="GA1226" s="1"/>
      <c r="GB1226" s="1"/>
      <c r="GC1226" s="1"/>
      <c r="GD1226" s="1"/>
      <c r="GE1226" s="1"/>
      <c r="GF1226" s="1"/>
      <c r="GG1226" s="1"/>
      <c r="GH1226" s="1"/>
      <c r="GI1226" s="1"/>
      <c r="GJ1226" s="1"/>
      <c r="GK1226" s="1"/>
      <c r="GL1226" s="1"/>
      <c r="GM1226" s="1"/>
      <c r="GN1226" s="1"/>
      <c r="GO1226" s="1"/>
      <c r="GP1226" s="1"/>
      <c r="GQ1226" s="1"/>
    </row>
    <row r="1227" spans="1:199" s="4" customFormat="1">
      <c r="A1227" s="6"/>
      <c r="B1227" s="6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2"/>
      <c r="U1227" s="2"/>
      <c r="V1227" s="85"/>
      <c r="W1227" s="139"/>
      <c r="X1227" s="126"/>
      <c r="Y1227" s="85"/>
      <c r="Z1227" s="82"/>
      <c r="AA1227" s="82"/>
      <c r="AB1227" s="2"/>
      <c r="AC1227" s="2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  <c r="FG1227" s="1"/>
      <c r="FH1227" s="1"/>
      <c r="FI1227" s="1"/>
      <c r="FJ1227" s="1"/>
      <c r="FK1227" s="1"/>
      <c r="FL1227" s="1"/>
      <c r="FM1227" s="1"/>
      <c r="FN1227" s="1"/>
      <c r="FO1227" s="1"/>
      <c r="FP1227" s="1"/>
      <c r="FQ1227" s="1"/>
      <c r="FR1227" s="1"/>
      <c r="FS1227" s="1"/>
      <c r="FT1227" s="1"/>
      <c r="FU1227" s="1"/>
      <c r="FV1227" s="1"/>
      <c r="FW1227" s="1"/>
      <c r="FX1227" s="1"/>
      <c r="FY1227" s="1"/>
      <c r="FZ1227" s="1"/>
      <c r="GA1227" s="1"/>
      <c r="GB1227" s="1"/>
      <c r="GC1227" s="1"/>
      <c r="GD1227" s="1"/>
      <c r="GE1227" s="1"/>
      <c r="GF1227" s="1"/>
      <c r="GG1227" s="1"/>
      <c r="GH1227" s="1"/>
      <c r="GI1227" s="1"/>
      <c r="GJ1227" s="1"/>
      <c r="GK1227" s="1"/>
      <c r="GL1227" s="1"/>
      <c r="GM1227" s="1"/>
      <c r="GN1227" s="1"/>
      <c r="GO1227" s="1"/>
      <c r="GP1227" s="1"/>
      <c r="GQ1227" s="1"/>
    </row>
    <row r="1228" spans="1:199" s="4" customFormat="1">
      <c r="A1228" s="6"/>
      <c r="B1228" s="6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2"/>
      <c r="U1228" s="2"/>
      <c r="V1228" s="85"/>
      <c r="W1228" s="139"/>
      <c r="X1228" s="126"/>
      <c r="Y1228" s="85"/>
      <c r="Z1228" s="82"/>
      <c r="AA1228" s="82"/>
      <c r="AB1228" s="2"/>
      <c r="AC1228" s="2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  <c r="EL1228" s="1"/>
      <c r="EM1228" s="1"/>
      <c r="EN1228" s="1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  <c r="FC1228" s="1"/>
      <c r="FD1228" s="1"/>
      <c r="FE1228" s="1"/>
      <c r="FF1228" s="1"/>
      <c r="FG1228" s="1"/>
      <c r="FH1228" s="1"/>
      <c r="FI1228" s="1"/>
      <c r="FJ1228" s="1"/>
      <c r="FK1228" s="1"/>
      <c r="FL1228" s="1"/>
      <c r="FM1228" s="1"/>
      <c r="FN1228" s="1"/>
      <c r="FO1228" s="1"/>
      <c r="FP1228" s="1"/>
      <c r="FQ1228" s="1"/>
      <c r="FR1228" s="1"/>
      <c r="FS1228" s="1"/>
      <c r="FT1228" s="1"/>
      <c r="FU1228" s="1"/>
      <c r="FV1228" s="1"/>
      <c r="FW1228" s="1"/>
      <c r="FX1228" s="1"/>
      <c r="FY1228" s="1"/>
      <c r="FZ1228" s="1"/>
      <c r="GA1228" s="1"/>
      <c r="GB1228" s="1"/>
      <c r="GC1228" s="1"/>
      <c r="GD1228" s="1"/>
      <c r="GE1228" s="1"/>
      <c r="GF1228" s="1"/>
      <c r="GG1228" s="1"/>
      <c r="GH1228" s="1"/>
      <c r="GI1228" s="1"/>
      <c r="GJ1228" s="1"/>
      <c r="GK1228" s="1"/>
      <c r="GL1228" s="1"/>
      <c r="GM1228" s="1"/>
      <c r="GN1228" s="1"/>
      <c r="GO1228" s="1"/>
      <c r="GP1228" s="1"/>
      <c r="GQ1228" s="1"/>
    </row>
    <row r="1229" spans="1:199" s="4" customFormat="1">
      <c r="A1229" s="6"/>
      <c r="B1229" s="6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2"/>
      <c r="U1229" s="2"/>
      <c r="V1229" s="85"/>
      <c r="W1229" s="139"/>
      <c r="X1229" s="126"/>
      <c r="Y1229" s="85"/>
      <c r="Z1229" s="82"/>
      <c r="AA1229" s="82"/>
      <c r="AB1229" s="2"/>
      <c r="AC1229" s="2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  <c r="EL1229" s="1"/>
      <c r="EM1229" s="1"/>
      <c r="EN1229" s="1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  <c r="FC1229" s="1"/>
      <c r="FD1229" s="1"/>
      <c r="FE1229" s="1"/>
      <c r="FF1229" s="1"/>
      <c r="FG1229" s="1"/>
      <c r="FH1229" s="1"/>
      <c r="FI1229" s="1"/>
      <c r="FJ1229" s="1"/>
      <c r="FK1229" s="1"/>
      <c r="FL1229" s="1"/>
      <c r="FM1229" s="1"/>
      <c r="FN1229" s="1"/>
      <c r="FO1229" s="1"/>
      <c r="FP1229" s="1"/>
      <c r="FQ1229" s="1"/>
      <c r="FR1229" s="1"/>
      <c r="FS1229" s="1"/>
      <c r="FT1229" s="1"/>
      <c r="FU1229" s="1"/>
      <c r="FV1229" s="1"/>
      <c r="FW1229" s="1"/>
      <c r="FX1229" s="1"/>
      <c r="FY1229" s="1"/>
      <c r="FZ1229" s="1"/>
      <c r="GA1229" s="1"/>
      <c r="GB1229" s="1"/>
      <c r="GC1229" s="1"/>
      <c r="GD1229" s="1"/>
      <c r="GE1229" s="1"/>
      <c r="GF1229" s="1"/>
      <c r="GG1229" s="1"/>
      <c r="GH1229" s="1"/>
      <c r="GI1229" s="1"/>
      <c r="GJ1229" s="1"/>
      <c r="GK1229" s="1"/>
      <c r="GL1229" s="1"/>
      <c r="GM1229" s="1"/>
      <c r="GN1229" s="1"/>
      <c r="GO1229" s="1"/>
      <c r="GP1229" s="1"/>
      <c r="GQ1229" s="1"/>
    </row>
    <row r="1230" spans="1:199" s="4" customFormat="1">
      <c r="A1230" s="6"/>
      <c r="B1230" s="6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2"/>
      <c r="U1230" s="2"/>
      <c r="V1230" s="85"/>
      <c r="W1230" s="139"/>
      <c r="X1230" s="126"/>
      <c r="Y1230" s="85"/>
      <c r="Z1230" s="82"/>
      <c r="AA1230" s="82"/>
      <c r="AB1230" s="2"/>
      <c r="AC1230" s="2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  <c r="FG1230" s="1"/>
      <c r="FH1230" s="1"/>
      <c r="FI1230" s="1"/>
      <c r="FJ1230" s="1"/>
      <c r="FK1230" s="1"/>
      <c r="FL1230" s="1"/>
      <c r="FM1230" s="1"/>
      <c r="FN1230" s="1"/>
      <c r="FO1230" s="1"/>
      <c r="FP1230" s="1"/>
      <c r="FQ1230" s="1"/>
      <c r="FR1230" s="1"/>
      <c r="FS1230" s="1"/>
      <c r="FT1230" s="1"/>
      <c r="FU1230" s="1"/>
      <c r="FV1230" s="1"/>
      <c r="FW1230" s="1"/>
      <c r="FX1230" s="1"/>
      <c r="FY1230" s="1"/>
      <c r="FZ1230" s="1"/>
      <c r="GA1230" s="1"/>
      <c r="GB1230" s="1"/>
      <c r="GC1230" s="1"/>
      <c r="GD1230" s="1"/>
      <c r="GE1230" s="1"/>
      <c r="GF1230" s="1"/>
      <c r="GG1230" s="1"/>
      <c r="GH1230" s="1"/>
      <c r="GI1230" s="1"/>
      <c r="GJ1230" s="1"/>
      <c r="GK1230" s="1"/>
      <c r="GL1230" s="1"/>
      <c r="GM1230" s="1"/>
      <c r="GN1230" s="1"/>
      <c r="GO1230" s="1"/>
      <c r="GP1230" s="1"/>
      <c r="GQ1230" s="1"/>
    </row>
    <row r="1231" spans="1:199" s="4" customFormat="1">
      <c r="A1231" s="6"/>
      <c r="B1231" s="6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2"/>
      <c r="U1231" s="2"/>
      <c r="V1231" s="85"/>
      <c r="W1231" s="139"/>
      <c r="X1231" s="126"/>
      <c r="Y1231" s="85"/>
      <c r="Z1231" s="82"/>
      <c r="AA1231" s="82"/>
      <c r="AB1231" s="2"/>
      <c r="AC1231" s="2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  <c r="FG1231" s="1"/>
      <c r="FH1231" s="1"/>
      <c r="FI1231" s="1"/>
      <c r="FJ1231" s="1"/>
      <c r="FK1231" s="1"/>
      <c r="FL1231" s="1"/>
      <c r="FM1231" s="1"/>
      <c r="FN1231" s="1"/>
      <c r="FO1231" s="1"/>
      <c r="FP1231" s="1"/>
      <c r="FQ1231" s="1"/>
      <c r="FR1231" s="1"/>
      <c r="FS1231" s="1"/>
      <c r="FT1231" s="1"/>
      <c r="FU1231" s="1"/>
      <c r="FV1231" s="1"/>
      <c r="FW1231" s="1"/>
      <c r="FX1231" s="1"/>
      <c r="FY1231" s="1"/>
      <c r="FZ1231" s="1"/>
      <c r="GA1231" s="1"/>
      <c r="GB1231" s="1"/>
      <c r="GC1231" s="1"/>
      <c r="GD1231" s="1"/>
      <c r="GE1231" s="1"/>
      <c r="GF1231" s="1"/>
      <c r="GG1231" s="1"/>
      <c r="GH1231" s="1"/>
      <c r="GI1231" s="1"/>
      <c r="GJ1231" s="1"/>
      <c r="GK1231" s="1"/>
      <c r="GL1231" s="1"/>
      <c r="GM1231" s="1"/>
      <c r="GN1231" s="1"/>
      <c r="GO1231" s="1"/>
      <c r="GP1231" s="1"/>
      <c r="GQ1231" s="1"/>
    </row>
    <row r="1232" spans="1:199" s="4" customFormat="1">
      <c r="A1232" s="6"/>
      <c r="B1232" s="6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2"/>
      <c r="U1232" s="2"/>
      <c r="V1232" s="85"/>
      <c r="W1232" s="139"/>
      <c r="X1232" s="126"/>
      <c r="Y1232" s="85"/>
      <c r="Z1232" s="82"/>
      <c r="AA1232" s="82"/>
      <c r="AB1232" s="2"/>
      <c r="AC1232" s="2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  <c r="EL1232" s="1"/>
      <c r="EM1232" s="1"/>
      <c r="EN1232" s="1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  <c r="FC1232" s="1"/>
      <c r="FD1232" s="1"/>
      <c r="FE1232" s="1"/>
      <c r="FF1232" s="1"/>
      <c r="FG1232" s="1"/>
      <c r="FH1232" s="1"/>
      <c r="FI1232" s="1"/>
      <c r="FJ1232" s="1"/>
      <c r="FK1232" s="1"/>
      <c r="FL1232" s="1"/>
      <c r="FM1232" s="1"/>
      <c r="FN1232" s="1"/>
      <c r="FO1232" s="1"/>
      <c r="FP1232" s="1"/>
      <c r="FQ1232" s="1"/>
      <c r="FR1232" s="1"/>
      <c r="FS1232" s="1"/>
      <c r="FT1232" s="1"/>
      <c r="FU1232" s="1"/>
      <c r="FV1232" s="1"/>
      <c r="FW1232" s="1"/>
      <c r="FX1232" s="1"/>
      <c r="FY1232" s="1"/>
      <c r="FZ1232" s="1"/>
      <c r="GA1232" s="1"/>
      <c r="GB1232" s="1"/>
      <c r="GC1232" s="1"/>
      <c r="GD1232" s="1"/>
      <c r="GE1232" s="1"/>
      <c r="GF1232" s="1"/>
      <c r="GG1232" s="1"/>
      <c r="GH1232" s="1"/>
      <c r="GI1232" s="1"/>
      <c r="GJ1232" s="1"/>
      <c r="GK1232" s="1"/>
      <c r="GL1232" s="1"/>
      <c r="GM1232" s="1"/>
      <c r="GN1232" s="1"/>
      <c r="GO1232" s="1"/>
      <c r="GP1232" s="1"/>
      <c r="GQ1232" s="1"/>
    </row>
    <row r="1233" spans="1:199" s="4" customFormat="1">
      <c r="A1233" s="6"/>
      <c r="B1233" s="6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2"/>
      <c r="U1233" s="2"/>
      <c r="V1233" s="85"/>
      <c r="W1233" s="139"/>
      <c r="X1233" s="126"/>
      <c r="Y1233" s="85"/>
      <c r="Z1233" s="82"/>
      <c r="AA1233" s="82"/>
      <c r="AB1233" s="2"/>
      <c r="AC1233" s="2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  <c r="EL1233" s="1"/>
      <c r="EM1233" s="1"/>
      <c r="EN1233" s="1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  <c r="FC1233" s="1"/>
      <c r="FD1233" s="1"/>
      <c r="FE1233" s="1"/>
      <c r="FF1233" s="1"/>
      <c r="FG1233" s="1"/>
      <c r="FH1233" s="1"/>
      <c r="FI1233" s="1"/>
      <c r="FJ1233" s="1"/>
      <c r="FK1233" s="1"/>
      <c r="FL1233" s="1"/>
      <c r="FM1233" s="1"/>
      <c r="FN1233" s="1"/>
      <c r="FO1233" s="1"/>
      <c r="FP1233" s="1"/>
      <c r="FQ1233" s="1"/>
      <c r="FR1233" s="1"/>
      <c r="FS1233" s="1"/>
      <c r="FT1233" s="1"/>
      <c r="FU1233" s="1"/>
      <c r="FV1233" s="1"/>
      <c r="FW1233" s="1"/>
      <c r="FX1233" s="1"/>
      <c r="FY1233" s="1"/>
      <c r="FZ1233" s="1"/>
      <c r="GA1233" s="1"/>
      <c r="GB1233" s="1"/>
      <c r="GC1233" s="1"/>
      <c r="GD1233" s="1"/>
      <c r="GE1233" s="1"/>
      <c r="GF1233" s="1"/>
      <c r="GG1233" s="1"/>
      <c r="GH1233" s="1"/>
      <c r="GI1233" s="1"/>
      <c r="GJ1233" s="1"/>
      <c r="GK1233" s="1"/>
      <c r="GL1233" s="1"/>
      <c r="GM1233" s="1"/>
      <c r="GN1233" s="1"/>
      <c r="GO1233" s="1"/>
      <c r="GP1233" s="1"/>
      <c r="GQ1233" s="1"/>
    </row>
    <row r="1234" spans="1:199" s="4" customFormat="1">
      <c r="A1234" s="6"/>
      <c r="B1234" s="6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2"/>
      <c r="U1234" s="2"/>
      <c r="V1234" s="85"/>
      <c r="W1234" s="139"/>
      <c r="X1234" s="126"/>
      <c r="Y1234" s="85"/>
      <c r="Z1234" s="82"/>
      <c r="AA1234" s="82"/>
      <c r="AB1234" s="2"/>
      <c r="AC1234" s="2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  <c r="EL1234" s="1"/>
      <c r="EM1234" s="1"/>
      <c r="EN1234" s="1"/>
      <c r="EO1234" s="1"/>
      <c r="EP1234" s="1"/>
      <c r="EQ1234" s="1"/>
      <c r="ER1234" s="1"/>
      <c r="ES1234" s="1"/>
      <c r="ET1234" s="1"/>
      <c r="EU1234" s="1"/>
      <c r="EV1234" s="1"/>
      <c r="EW1234" s="1"/>
      <c r="EX1234" s="1"/>
      <c r="EY1234" s="1"/>
      <c r="EZ1234" s="1"/>
      <c r="FA1234" s="1"/>
      <c r="FB1234" s="1"/>
      <c r="FC1234" s="1"/>
      <c r="FD1234" s="1"/>
      <c r="FE1234" s="1"/>
      <c r="FF1234" s="1"/>
      <c r="FG1234" s="1"/>
      <c r="FH1234" s="1"/>
      <c r="FI1234" s="1"/>
      <c r="FJ1234" s="1"/>
      <c r="FK1234" s="1"/>
      <c r="FL1234" s="1"/>
      <c r="FM1234" s="1"/>
      <c r="FN1234" s="1"/>
      <c r="FO1234" s="1"/>
      <c r="FP1234" s="1"/>
      <c r="FQ1234" s="1"/>
      <c r="FR1234" s="1"/>
      <c r="FS1234" s="1"/>
      <c r="FT1234" s="1"/>
      <c r="FU1234" s="1"/>
      <c r="FV1234" s="1"/>
      <c r="FW1234" s="1"/>
      <c r="FX1234" s="1"/>
      <c r="FY1234" s="1"/>
      <c r="FZ1234" s="1"/>
      <c r="GA1234" s="1"/>
      <c r="GB1234" s="1"/>
      <c r="GC1234" s="1"/>
      <c r="GD1234" s="1"/>
      <c r="GE1234" s="1"/>
      <c r="GF1234" s="1"/>
      <c r="GG1234" s="1"/>
      <c r="GH1234" s="1"/>
      <c r="GI1234" s="1"/>
      <c r="GJ1234" s="1"/>
      <c r="GK1234" s="1"/>
      <c r="GL1234" s="1"/>
      <c r="GM1234" s="1"/>
      <c r="GN1234" s="1"/>
      <c r="GO1234" s="1"/>
      <c r="GP1234" s="1"/>
      <c r="GQ1234" s="1"/>
    </row>
    <row r="1235" spans="1:199" s="4" customFormat="1">
      <c r="A1235" s="6"/>
      <c r="B1235" s="6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2"/>
      <c r="U1235" s="2"/>
      <c r="V1235" s="85"/>
      <c r="W1235" s="139"/>
      <c r="X1235" s="126"/>
      <c r="Y1235" s="85"/>
      <c r="Z1235" s="82"/>
      <c r="AA1235" s="82"/>
      <c r="AB1235" s="2"/>
      <c r="AC1235" s="2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  <c r="FC1235" s="1"/>
      <c r="FD1235" s="1"/>
      <c r="FE1235" s="1"/>
      <c r="FF1235" s="1"/>
      <c r="FG1235" s="1"/>
      <c r="FH1235" s="1"/>
      <c r="FI1235" s="1"/>
      <c r="FJ1235" s="1"/>
      <c r="FK1235" s="1"/>
      <c r="FL1235" s="1"/>
      <c r="FM1235" s="1"/>
      <c r="FN1235" s="1"/>
      <c r="FO1235" s="1"/>
      <c r="FP1235" s="1"/>
      <c r="FQ1235" s="1"/>
      <c r="FR1235" s="1"/>
      <c r="FS1235" s="1"/>
      <c r="FT1235" s="1"/>
      <c r="FU1235" s="1"/>
      <c r="FV1235" s="1"/>
      <c r="FW1235" s="1"/>
      <c r="FX1235" s="1"/>
      <c r="FY1235" s="1"/>
      <c r="FZ1235" s="1"/>
      <c r="GA1235" s="1"/>
      <c r="GB1235" s="1"/>
      <c r="GC1235" s="1"/>
      <c r="GD1235" s="1"/>
      <c r="GE1235" s="1"/>
      <c r="GF1235" s="1"/>
      <c r="GG1235" s="1"/>
      <c r="GH1235" s="1"/>
      <c r="GI1235" s="1"/>
      <c r="GJ1235" s="1"/>
      <c r="GK1235" s="1"/>
      <c r="GL1235" s="1"/>
      <c r="GM1235" s="1"/>
      <c r="GN1235" s="1"/>
      <c r="GO1235" s="1"/>
      <c r="GP1235" s="1"/>
      <c r="GQ1235" s="1"/>
    </row>
    <row r="1236" spans="1:199" s="4" customFormat="1">
      <c r="A1236" s="6"/>
      <c r="B1236" s="6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2"/>
      <c r="U1236" s="2"/>
      <c r="V1236" s="85"/>
      <c r="W1236" s="139"/>
      <c r="X1236" s="126"/>
      <c r="Y1236" s="85"/>
      <c r="Z1236" s="82"/>
      <c r="AA1236" s="82"/>
      <c r="AB1236" s="2"/>
      <c r="AC1236" s="2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  <c r="FG1236" s="1"/>
      <c r="FH1236" s="1"/>
      <c r="FI1236" s="1"/>
      <c r="FJ1236" s="1"/>
      <c r="FK1236" s="1"/>
      <c r="FL1236" s="1"/>
      <c r="FM1236" s="1"/>
      <c r="FN1236" s="1"/>
      <c r="FO1236" s="1"/>
      <c r="FP1236" s="1"/>
      <c r="FQ1236" s="1"/>
      <c r="FR1236" s="1"/>
      <c r="FS1236" s="1"/>
      <c r="FT1236" s="1"/>
      <c r="FU1236" s="1"/>
      <c r="FV1236" s="1"/>
      <c r="FW1236" s="1"/>
      <c r="FX1236" s="1"/>
      <c r="FY1236" s="1"/>
      <c r="FZ1236" s="1"/>
      <c r="GA1236" s="1"/>
      <c r="GB1236" s="1"/>
      <c r="GC1236" s="1"/>
      <c r="GD1236" s="1"/>
      <c r="GE1236" s="1"/>
      <c r="GF1236" s="1"/>
      <c r="GG1236" s="1"/>
      <c r="GH1236" s="1"/>
      <c r="GI1236" s="1"/>
      <c r="GJ1236" s="1"/>
      <c r="GK1236" s="1"/>
      <c r="GL1236" s="1"/>
      <c r="GM1236" s="1"/>
      <c r="GN1236" s="1"/>
      <c r="GO1236" s="1"/>
      <c r="GP1236" s="1"/>
      <c r="GQ1236" s="1"/>
    </row>
    <row r="1237" spans="1:199" s="4" customFormat="1">
      <c r="A1237" s="6"/>
      <c r="B1237" s="6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2"/>
      <c r="U1237" s="2"/>
      <c r="V1237" s="85"/>
      <c r="W1237" s="139"/>
      <c r="X1237" s="126"/>
      <c r="Y1237" s="85"/>
      <c r="Z1237" s="82"/>
      <c r="AA1237" s="82"/>
      <c r="AB1237" s="2"/>
      <c r="AC1237" s="2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  <c r="FG1237" s="1"/>
      <c r="FH1237" s="1"/>
      <c r="FI1237" s="1"/>
      <c r="FJ1237" s="1"/>
      <c r="FK1237" s="1"/>
      <c r="FL1237" s="1"/>
      <c r="FM1237" s="1"/>
      <c r="FN1237" s="1"/>
      <c r="FO1237" s="1"/>
      <c r="FP1237" s="1"/>
      <c r="FQ1237" s="1"/>
      <c r="FR1237" s="1"/>
      <c r="FS1237" s="1"/>
      <c r="FT1237" s="1"/>
      <c r="FU1237" s="1"/>
      <c r="FV1237" s="1"/>
      <c r="FW1237" s="1"/>
      <c r="FX1237" s="1"/>
      <c r="FY1237" s="1"/>
      <c r="FZ1237" s="1"/>
      <c r="GA1237" s="1"/>
      <c r="GB1237" s="1"/>
      <c r="GC1237" s="1"/>
      <c r="GD1237" s="1"/>
      <c r="GE1237" s="1"/>
      <c r="GF1237" s="1"/>
      <c r="GG1237" s="1"/>
      <c r="GH1237" s="1"/>
      <c r="GI1237" s="1"/>
      <c r="GJ1237" s="1"/>
      <c r="GK1237" s="1"/>
      <c r="GL1237" s="1"/>
      <c r="GM1237" s="1"/>
      <c r="GN1237" s="1"/>
      <c r="GO1237" s="1"/>
      <c r="GP1237" s="1"/>
      <c r="GQ1237" s="1"/>
    </row>
    <row r="1238" spans="1:199" s="4" customFormat="1">
      <c r="A1238" s="6"/>
      <c r="B1238" s="6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2"/>
      <c r="U1238" s="2"/>
      <c r="V1238" s="85"/>
      <c r="W1238" s="139"/>
      <c r="X1238" s="126"/>
      <c r="Y1238" s="85"/>
      <c r="Z1238" s="82"/>
      <c r="AA1238" s="82"/>
      <c r="AB1238" s="2"/>
      <c r="AC1238" s="2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  <c r="FG1238" s="1"/>
      <c r="FH1238" s="1"/>
      <c r="FI1238" s="1"/>
      <c r="FJ1238" s="1"/>
      <c r="FK1238" s="1"/>
      <c r="FL1238" s="1"/>
      <c r="FM1238" s="1"/>
      <c r="FN1238" s="1"/>
      <c r="FO1238" s="1"/>
      <c r="FP1238" s="1"/>
      <c r="FQ1238" s="1"/>
      <c r="FR1238" s="1"/>
      <c r="FS1238" s="1"/>
      <c r="FT1238" s="1"/>
      <c r="FU1238" s="1"/>
      <c r="FV1238" s="1"/>
      <c r="FW1238" s="1"/>
      <c r="FX1238" s="1"/>
      <c r="FY1238" s="1"/>
      <c r="FZ1238" s="1"/>
      <c r="GA1238" s="1"/>
      <c r="GB1238" s="1"/>
      <c r="GC1238" s="1"/>
      <c r="GD1238" s="1"/>
      <c r="GE1238" s="1"/>
      <c r="GF1238" s="1"/>
      <c r="GG1238" s="1"/>
      <c r="GH1238" s="1"/>
      <c r="GI1238" s="1"/>
      <c r="GJ1238" s="1"/>
      <c r="GK1238" s="1"/>
      <c r="GL1238" s="1"/>
      <c r="GM1238" s="1"/>
      <c r="GN1238" s="1"/>
      <c r="GO1238" s="1"/>
      <c r="GP1238" s="1"/>
      <c r="GQ1238" s="1"/>
    </row>
    <row r="1239" spans="1:199" s="4" customFormat="1">
      <c r="A1239" s="6"/>
      <c r="B1239" s="6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2"/>
      <c r="U1239" s="2"/>
      <c r="V1239" s="85"/>
      <c r="W1239" s="139"/>
      <c r="X1239" s="126"/>
      <c r="Y1239" s="85"/>
      <c r="Z1239" s="82"/>
      <c r="AA1239" s="82"/>
      <c r="AB1239" s="2"/>
      <c r="AC1239" s="2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  <c r="EL1239" s="1"/>
      <c r="EM1239" s="1"/>
      <c r="EN1239" s="1"/>
      <c r="EO1239" s="1"/>
      <c r="EP1239" s="1"/>
      <c r="EQ1239" s="1"/>
      <c r="ER1239" s="1"/>
      <c r="ES1239" s="1"/>
      <c r="ET1239" s="1"/>
      <c r="EU1239" s="1"/>
      <c r="EV1239" s="1"/>
      <c r="EW1239" s="1"/>
      <c r="EX1239" s="1"/>
      <c r="EY1239" s="1"/>
      <c r="EZ1239" s="1"/>
      <c r="FA1239" s="1"/>
      <c r="FB1239" s="1"/>
      <c r="FC1239" s="1"/>
      <c r="FD1239" s="1"/>
      <c r="FE1239" s="1"/>
      <c r="FF1239" s="1"/>
      <c r="FG1239" s="1"/>
      <c r="FH1239" s="1"/>
      <c r="FI1239" s="1"/>
      <c r="FJ1239" s="1"/>
      <c r="FK1239" s="1"/>
      <c r="FL1239" s="1"/>
      <c r="FM1239" s="1"/>
      <c r="FN1239" s="1"/>
      <c r="FO1239" s="1"/>
      <c r="FP1239" s="1"/>
      <c r="FQ1239" s="1"/>
      <c r="FR1239" s="1"/>
      <c r="FS1239" s="1"/>
      <c r="FT1239" s="1"/>
      <c r="FU1239" s="1"/>
      <c r="FV1239" s="1"/>
      <c r="FW1239" s="1"/>
      <c r="FX1239" s="1"/>
      <c r="FY1239" s="1"/>
      <c r="FZ1239" s="1"/>
      <c r="GA1239" s="1"/>
      <c r="GB1239" s="1"/>
      <c r="GC1239" s="1"/>
      <c r="GD1239" s="1"/>
      <c r="GE1239" s="1"/>
      <c r="GF1239" s="1"/>
      <c r="GG1239" s="1"/>
      <c r="GH1239" s="1"/>
      <c r="GI1239" s="1"/>
      <c r="GJ1239" s="1"/>
      <c r="GK1239" s="1"/>
      <c r="GL1239" s="1"/>
      <c r="GM1239" s="1"/>
      <c r="GN1239" s="1"/>
      <c r="GO1239" s="1"/>
      <c r="GP1239" s="1"/>
      <c r="GQ1239" s="1"/>
    </row>
    <row r="1240" spans="1:199" s="4" customFormat="1">
      <c r="A1240" s="6"/>
      <c r="B1240" s="6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2"/>
      <c r="U1240" s="2"/>
      <c r="V1240" s="85"/>
      <c r="W1240" s="139"/>
      <c r="X1240" s="126"/>
      <c r="Y1240" s="85"/>
      <c r="Z1240" s="82"/>
      <c r="AA1240" s="82"/>
      <c r="AB1240" s="2"/>
      <c r="AC1240" s="2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  <c r="EL1240" s="1"/>
      <c r="EM1240" s="1"/>
      <c r="EN1240" s="1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  <c r="FC1240" s="1"/>
      <c r="FD1240" s="1"/>
      <c r="FE1240" s="1"/>
      <c r="FF1240" s="1"/>
      <c r="FG1240" s="1"/>
      <c r="FH1240" s="1"/>
      <c r="FI1240" s="1"/>
      <c r="FJ1240" s="1"/>
      <c r="FK1240" s="1"/>
      <c r="FL1240" s="1"/>
      <c r="FM1240" s="1"/>
      <c r="FN1240" s="1"/>
      <c r="FO1240" s="1"/>
      <c r="FP1240" s="1"/>
      <c r="FQ1240" s="1"/>
      <c r="FR1240" s="1"/>
      <c r="FS1240" s="1"/>
      <c r="FT1240" s="1"/>
      <c r="FU1240" s="1"/>
      <c r="FV1240" s="1"/>
      <c r="FW1240" s="1"/>
      <c r="FX1240" s="1"/>
      <c r="FY1240" s="1"/>
      <c r="FZ1240" s="1"/>
      <c r="GA1240" s="1"/>
      <c r="GB1240" s="1"/>
      <c r="GC1240" s="1"/>
      <c r="GD1240" s="1"/>
      <c r="GE1240" s="1"/>
      <c r="GF1240" s="1"/>
      <c r="GG1240" s="1"/>
      <c r="GH1240" s="1"/>
      <c r="GI1240" s="1"/>
      <c r="GJ1240" s="1"/>
      <c r="GK1240" s="1"/>
      <c r="GL1240" s="1"/>
      <c r="GM1240" s="1"/>
      <c r="GN1240" s="1"/>
      <c r="GO1240" s="1"/>
      <c r="GP1240" s="1"/>
      <c r="GQ1240" s="1"/>
    </row>
    <row r="1241" spans="1:199" s="4" customFormat="1">
      <c r="A1241" s="6"/>
      <c r="B1241" s="6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2"/>
      <c r="U1241" s="2"/>
      <c r="V1241" s="85"/>
      <c r="W1241" s="139"/>
      <c r="X1241" s="126"/>
      <c r="Y1241" s="85"/>
      <c r="Z1241" s="82"/>
      <c r="AA1241" s="82"/>
      <c r="AB1241" s="2"/>
      <c r="AC1241" s="2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  <c r="EL1241" s="1"/>
      <c r="EM1241" s="1"/>
      <c r="EN1241" s="1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  <c r="FC1241" s="1"/>
      <c r="FD1241" s="1"/>
      <c r="FE1241" s="1"/>
      <c r="FF1241" s="1"/>
      <c r="FG1241" s="1"/>
      <c r="FH1241" s="1"/>
      <c r="FI1241" s="1"/>
      <c r="FJ1241" s="1"/>
      <c r="FK1241" s="1"/>
      <c r="FL1241" s="1"/>
      <c r="FM1241" s="1"/>
      <c r="FN1241" s="1"/>
      <c r="FO1241" s="1"/>
      <c r="FP1241" s="1"/>
      <c r="FQ1241" s="1"/>
      <c r="FR1241" s="1"/>
      <c r="FS1241" s="1"/>
      <c r="FT1241" s="1"/>
      <c r="FU1241" s="1"/>
      <c r="FV1241" s="1"/>
      <c r="FW1241" s="1"/>
      <c r="FX1241" s="1"/>
      <c r="FY1241" s="1"/>
      <c r="FZ1241" s="1"/>
      <c r="GA1241" s="1"/>
      <c r="GB1241" s="1"/>
      <c r="GC1241" s="1"/>
      <c r="GD1241" s="1"/>
      <c r="GE1241" s="1"/>
      <c r="GF1241" s="1"/>
      <c r="GG1241" s="1"/>
      <c r="GH1241" s="1"/>
      <c r="GI1241" s="1"/>
      <c r="GJ1241" s="1"/>
      <c r="GK1241" s="1"/>
      <c r="GL1241" s="1"/>
      <c r="GM1241" s="1"/>
      <c r="GN1241" s="1"/>
      <c r="GO1241" s="1"/>
      <c r="GP1241" s="1"/>
      <c r="GQ1241" s="1"/>
    </row>
    <row r="1242" spans="1:199" s="4" customFormat="1">
      <c r="A1242" s="6"/>
      <c r="B1242" s="6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2"/>
      <c r="U1242" s="2"/>
      <c r="V1242" s="85"/>
      <c r="W1242" s="139"/>
      <c r="X1242" s="126"/>
      <c r="Y1242" s="85"/>
      <c r="Z1242" s="82"/>
      <c r="AA1242" s="82"/>
      <c r="AB1242" s="2"/>
      <c r="AC1242" s="2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  <c r="EL1242" s="1"/>
      <c r="EM1242" s="1"/>
      <c r="EN1242" s="1"/>
      <c r="EO1242" s="1"/>
      <c r="EP1242" s="1"/>
      <c r="EQ1242" s="1"/>
      <c r="ER1242" s="1"/>
      <c r="ES1242" s="1"/>
      <c r="ET1242" s="1"/>
      <c r="EU1242" s="1"/>
      <c r="EV1242" s="1"/>
      <c r="EW1242" s="1"/>
      <c r="EX1242" s="1"/>
      <c r="EY1242" s="1"/>
      <c r="EZ1242" s="1"/>
      <c r="FA1242" s="1"/>
      <c r="FB1242" s="1"/>
      <c r="FC1242" s="1"/>
      <c r="FD1242" s="1"/>
      <c r="FE1242" s="1"/>
      <c r="FF1242" s="1"/>
      <c r="FG1242" s="1"/>
      <c r="FH1242" s="1"/>
      <c r="FI1242" s="1"/>
      <c r="FJ1242" s="1"/>
      <c r="FK1242" s="1"/>
      <c r="FL1242" s="1"/>
      <c r="FM1242" s="1"/>
      <c r="FN1242" s="1"/>
      <c r="FO1242" s="1"/>
      <c r="FP1242" s="1"/>
      <c r="FQ1242" s="1"/>
      <c r="FR1242" s="1"/>
      <c r="FS1242" s="1"/>
      <c r="FT1242" s="1"/>
      <c r="FU1242" s="1"/>
      <c r="FV1242" s="1"/>
      <c r="FW1242" s="1"/>
      <c r="FX1242" s="1"/>
      <c r="FY1242" s="1"/>
      <c r="FZ1242" s="1"/>
      <c r="GA1242" s="1"/>
      <c r="GB1242" s="1"/>
      <c r="GC1242" s="1"/>
      <c r="GD1242" s="1"/>
      <c r="GE1242" s="1"/>
      <c r="GF1242" s="1"/>
      <c r="GG1242" s="1"/>
      <c r="GH1242" s="1"/>
      <c r="GI1242" s="1"/>
      <c r="GJ1242" s="1"/>
      <c r="GK1242" s="1"/>
      <c r="GL1242" s="1"/>
      <c r="GM1242" s="1"/>
      <c r="GN1242" s="1"/>
      <c r="GO1242" s="1"/>
      <c r="GP1242" s="1"/>
      <c r="GQ1242" s="1"/>
    </row>
    <row r="1243" spans="1:199" s="4" customFormat="1">
      <c r="A1243" s="6"/>
      <c r="B1243" s="6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2"/>
      <c r="U1243" s="2"/>
      <c r="V1243" s="85"/>
      <c r="W1243" s="139"/>
      <c r="X1243" s="126"/>
      <c r="Y1243" s="85"/>
      <c r="Z1243" s="82"/>
      <c r="AA1243" s="82"/>
      <c r="AB1243" s="2"/>
      <c r="AC1243" s="2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  <c r="FC1243" s="1"/>
      <c r="FD1243" s="1"/>
      <c r="FE1243" s="1"/>
      <c r="FF1243" s="1"/>
      <c r="FG1243" s="1"/>
      <c r="FH1243" s="1"/>
      <c r="FI1243" s="1"/>
      <c r="FJ1243" s="1"/>
      <c r="FK1243" s="1"/>
      <c r="FL1243" s="1"/>
      <c r="FM1243" s="1"/>
      <c r="FN1243" s="1"/>
      <c r="FO1243" s="1"/>
      <c r="FP1243" s="1"/>
      <c r="FQ1243" s="1"/>
      <c r="FR1243" s="1"/>
      <c r="FS1243" s="1"/>
      <c r="FT1243" s="1"/>
      <c r="FU1243" s="1"/>
      <c r="FV1243" s="1"/>
      <c r="FW1243" s="1"/>
      <c r="FX1243" s="1"/>
      <c r="FY1243" s="1"/>
      <c r="FZ1243" s="1"/>
      <c r="GA1243" s="1"/>
      <c r="GB1243" s="1"/>
      <c r="GC1243" s="1"/>
      <c r="GD1243" s="1"/>
      <c r="GE1243" s="1"/>
      <c r="GF1243" s="1"/>
      <c r="GG1243" s="1"/>
      <c r="GH1243" s="1"/>
      <c r="GI1243" s="1"/>
      <c r="GJ1243" s="1"/>
      <c r="GK1243" s="1"/>
      <c r="GL1243" s="1"/>
      <c r="GM1243" s="1"/>
      <c r="GN1243" s="1"/>
      <c r="GO1243" s="1"/>
      <c r="GP1243" s="1"/>
      <c r="GQ1243" s="1"/>
    </row>
    <row r="1244" spans="1:199" s="4" customFormat="1">
      <c r="A1244" s="6"/>
      <c r="B1244" s="6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2"/>
      <c r="U1244" s="2"/>
      <c r="V1244" s="85"/>
      <c r="W1244" s="139"/>
      <c r="X1244" s="126"/>
      <c r="Y1244" s="85"/>
      <c r="Z1244" s="82"/>
      <c r="AA1244" s="82"/>
      <c r="AB1244" s="2"/>
      <c r="AC1244" s="2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  <c r="FC1244" s="1"/>
      <c r="FD1244" s="1"/>
      <c r="FE1244" s="1"/>
      <c r="FF1244" s="1"/>
      <c r="FG1244" s="1"/>
      <c r="FH1244" s="1"/>
      <c r="FI1244" s="1"/>
      <c r="FJ1244" s="1"/>
      <c r="FK1244" s="1"/>
      <c r="FL1244" s="1"/>
      <c r="FM1244" s="1"/>
      <c r="FN1244" s="1"/>
      <c r="FO1244" s="1"/>
      <c r="FP1244" s="1"/>
      <c r="FQ1244" s="1"/>
      <c r="FR1244" s="1"/>
      <c r="FS1244" s="1"/>
      <c r="FT1244" s="1"/>
      <c r="FU1244" s="1"/>
      <c r="FV1244" s="1"/>
      <c r="FW1244" s="1"/>
      <c r="FX1244" s="1"/>
      <c r="FY1244" s="1"/>
      <c r="FZ1244" s="1"/>
      <c r="GA1244" s="1"/>
      <c r="GB1244" s="1"/>
      <c r="GC1244" s="1"/>
      <c r="GD1244" s="1"/>
      <c r="GE1244" s="1"/>
      <c r="GF1244" s="1"/>
      <c r="GG1244" s="1"/>
      <c r="GH1244" s="1"/>
      <c r="GI1244" s="1"/>
      <c r="GJ1244" s="1"/>
      <c r="GK1244" s="1"/>
      <c r="GL1244" s="1"/>
      <c r="GM1244" s="1"/>
      <c r="GN1244" s="1"/>
      <c r="GO1244" s="1"/>
      <c r="GP1244" s="1"/>
      <c r="GQ1244" s="1"/>
    </row>
    <row r="1245" spans="1:199" s="4" customFormat="1">
      <c r="A1245" s="6"/>
      <c r="B1245" s="6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2"/>
      <c r="U1245" s="2"/>
      <c r="V1245" s="85"/>
      <c r="W1245" s="139"/>
      <c r="X1245" s="126"/>
      <c r="Y1245" s="85"/>
      <c r="Z1245" s="82"/>
      <c r="AA1245" s="82"/>
      <c r="AB1245" s="2"/>
      <c r="AC1245" s="2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  <c r="FC1245" s="1"/>
      <c r="FD1245" s="1"/>
      <c r="FE1245" s="1"/>
      <c r="FF1245" s="1"/>
      <c r="FG1245" s="1"/>
      <c r="FH1245" s="1"/>
      <c r="FI1245" s="1"/>
      <c r="FJ1245" s="1"/>
      <c r="FK1245" s="1"/>
      <c r="FL1245" s="1"/>
      <c r="FM1245" s="1"/>
      <c r="FN1245" s="1"/>
      <c r="FO1245" s="1"/>
      <c r="FP1245" s="1"/>
      <c r="FQ1245" s="1"/>
      <c r="FR1245" s="1"/>
      <c r="FS1245" s="1"/>
      <c r="FT1245" s="1"/>
      <c r="FU1245" s="1"/>
      <c r="FV1245" s="1"/>
      <c r="FW1245" s="1"/>
      <c r="FX1245" s="1"/>
      <c r="FY1245" s="1"/>
      <c r="FZ1245" s="1"/>
      <c r="GA1245" s="1"/>
      <c r="GB1245" s="1"/>
      <c r="GC1245" s="1"/>
      <c r="GD1245" s="1"/>
      <c r="GE1245" s="1"/>
      <c r="GF1245" s="1"/>
      <c r="GG1245" s="1"/>
      <c r="GH1245" s="1"/>
      <c r="GI1245" s="1"/>
      <c r="GJ1245" s="1"/>
      <c r="GK1245" s="1"/>
      <c r="GL1245" s="1"/>
      <c r="GM1245" s="1"/>
      <c r="GN1245" s="1"/>
      <c r="GO1245" s="1"/>
      <c r="GP1245" s="1"/>
      <c r="GQ1245" s="1"/>
    </row>
    <row r="1246" spans="1:199" s="4" customFormat="1">
      <c r="A1246" s="6"/>
      <c r="B1246" s="6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2"/>
      <c r="U1246" s="2"/>
      <c r="V1246" s="85"/>
      <c r="W1246" s="139"/>
      <c r="X1246" s="126"/>
      <c r="Y1246" s="85"/>
      <c r="Z1246" s="82"/>
      <c r="AA1246" s="82"/>
      <c r="AB1246" s="2"/>
      <c r="AC1246" s="2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  <c r="FG1246" s="1"/>
      <c r="FH1246" s="1"/>
      <c r="FI1246" s="1"/>
      <c r="FJ1246" s="1"/>
      <c r="FK1246" s="1"/>
      <c r="FL1246" s="1"/>
      <c r="FM1246" s="1"/>
      <c r="FN1246" s="1"/>
      <c r="FO1246" s="1"/>
      <c r="FP1246" s="1"/>
      <c r="FQ1246" s="1"/>
      <c r="FR1246" s="1"/>
      <c r="FS1246" s="1"/>
      <c r="FT1246" s="1"/>
      <c r="FU1246" s="1"/>
      <c r="FV1246" s="1"/>
      <c r="FW1246" s="1"/>
      <c r="FX1246" s="1"/>
      <c r="FY1246" s="1"/>
      <c r="FZ1246" s="1"/>
      <c r="GA1246" s="1"/>
      <c r="GB1246" s="1"/>
      <c r="GC1246" s="1"/>
      <c r="GD1246" s="1"/>
      <c r="GE1246" s="1"/>
      <c r="GF1246" s="1"/>
      <c r="GG1246" s="1"/>
      <c r="GH1246" s="1"/>
      <c r="GI1246" s="1"/>
      <c r="GJ1246" s="1"/>
      <c r="GK1246" s="1"/>
      <c r="GL1246" s="1"/>
      <c r="GM1246" s="1"/>
      <c r="GN1246" s="1"/>
      <c r="GO1246" s="1"/>
      <c r="GP1246" s="1"/>
      <c r="GQ1246" s="1"/>
    </row>
    <row r="1247" spans="1:199" s="4" customFormat="1">
      <c r="A1247" s="6"/>
      <c r="B1247" s="6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2"/>
      <c r="U1247" s="2"/>
      <c r="V1247" s="85"/>
      <c r="W1247" s="139"/>
      <c r="X1247" s="126"/>
      <c r="Y1247" s="85"/>
      <c r="Z1247" s="82"/>
      <c r="AA1247" s="82"/>
      <c r="AB1247" s="2"/>
      <c r="AC1247" s="2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  <c r="FC1247" s="1"/>
      <c r="FD1247" s="1"/>
      <c r="FE1247" s="1"/>
      <c r="FF1247" s="1"/>
      <c r="FG1247" s="1"/>
      <c r="FH1247" s="1"/>
      <c r="FI1247" s="1"/>
      <c r="FJ1247" s="1"/>
      <c r="FK1247" s="1"/>
      <c r="FL1247" s="1"/>
      <c r="FM1247" s="1"/>
      <c r="FN1247" s="1"/>
      <c r="FO1247" s="1"/>
      <c r="FP1247" s="1"/>
      <c r="FQ1247" s="1"/>
      <c r="FR1247" s="1"/>
      <c r="FS1247" s="1"/>
      <c r="FT1247" s="1"/>
      <c r="FU1247" s="1"/>
      <c r="FV1247" s="1"/>
      <c r="FW1247" s="1"/>
      <c r="FX1247" s="1"/>
      <c r="FY1247" s="1"/>
      <c r="FZ1247" s="1"/>
      <c r="GA1247" s="1"/>
      <c r="GB1247" s="1"/>
      <c r="GC1247" s="1"/>
      <c r="GD1247" s="1"/>
      <c r="GE1247" s="1"/>
      <c r="GF1247" s="1"/>
      <c r="GG1247" s="1"/>
      <c r="GH1247" s="1"/>
      <c r="GI1247" s="1"/>
      <c r="GJ1247" s="1"/>
      <c r="GK1247" s="1"/>
      <c r="GL1247" s="1"/>
      <c r="GM1247" s="1"/>
      <c r="GN1247" s="1"/>
      <c r="GO1247" s="1"/>
      <c r="GP1247" s="1"/>
      <c r="GQ1247" s="1"/>
    </row>
    <row r="1248" spans="1:199" s="4" customFormat="1">
      <c r="A1248" s="6"/>
      <c r="B1248" s="6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2"/>
      <c r="U1248" s="2"/>
      <c r="V1248" s="85"/>
      <c r="W1248" s="139"/>
      <c r="X1248" s="126"/>
      <c r="Y1248" s="85"/>
      <c r="Z1248" s="82"/>
      <c r="AA1248" s="82"/>
      <c r="AB1248" s="2"/>
      <c r="AC1248" s="2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  <c r="EL1248" s="1"/>
      <c r="EM1248" s="1"/>
      <c r="EN1248" s="1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  <c r="FC1248" s="1"/>
      <c r="FD1248" s="1"/>
      <c r="FE1248" s="1"/>
      <c r="FF1248" s="1"/>
      <c r="FG1248" s="1"/>
      <c r="FH1248" s="1"/>
      <c r="FI1248" s="1"/>
      <c r="FJ1248" s="1"/>
      <c r="FK1248" s="1"/>
      <c r="FL1248" s="1"/>
      <c r="FM1248" s="1"/>
      <c r="FN1248" s="1"/>
      <c r="FO1248" s="1"/>
      <c r="FP1248" s="1"/>
      <c r="FQ1248" s="1"/>
      <c r="FR1248" s="1"/>
      <c r="FS1248" s="1"/>
      <c r="FT1248" s="1"/>
      <c r="FU1248" s="1"/>
      <c r="FV1248" s="1"/>
      <c r="FW1248" s="1"/>
      <c r="FX1248" s="1"/>
      <c r="FY1248" s="1"/>
      <c r="FZ1248" s="1"/>
      <c r="GA1248" s="1"/>
      <c r="GB1248" s="1"/>
      <c r="GC1248" s="1"/>
      <c r="GD1248" s="1"/>
      <c r="GE1248" s="1"/>
      <c r="GF1248" s="1"/>
      <c r="GG1248" s="1"/>
      <c r="GH1248" s="1"/>
      <c r="GI1248" s="1"/>
      <c r="GJ1248" s="1"/>
      <c r="GK1248" s="1"/>
      <c r="GL1248" s="1"/>
      <c r="GM1248" s="1"/>
      <c r="GN1248" s="1"/>
      <c r="GO1248" s="1"/>
      <c r="GP1248" s="1"/>
      <c r="GQ1248" s="1"/>
    </row>
    <row r="1249" spans="1:199" s="4" customFormat="1">
      <c r="A1249" s="6"/>
      <c r="B1249" s="6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2"/>
      <c r="U1249" s="2"/>
      <c r="V1249" s="85"/>
      <c r="W1249" s="139"/>
      <c r="X1249" s="126"/>
      <c r="Y1249" s="85"/>
      <c r="Z1249" s="82"/>
      <c r="AA1249" s="82"/>
      <c r="AB1249" s="2"/>
      <c r="AC1249" s="2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  <c r="FC1249" s="1"/>
      <c r="FD1249" s="1"/>
      <c r="FE1249" s="1"/>
      <c r="FF1249" s="1"/>
      <c r="FG1249" s="1"/>
      <c r="FH1249" s="1"/>
      <c r="FI1249" s="1"/>
      <c r="FJ1249" s="1"/>
      <c r="FK1249" s="1"/>
      <c r="FL1249" s="1"/>
      <c r="FM1249" s="1"/>
      <c r="FN1249" s="1"/>
      <c r="FO1249" s="1"/>
      <c r="FP1249" s="1"/>
      <c r="FQ1249" s="1"/>
      <c r="FR1249" s="1"/>
      <c r="FS1249" s="1"/>
      <c r="FT1249" s="1"/>
      <c r="FU1249" s="1"/>
      <c r="FV1249" s="1"/>
      <c r="FW1249" s="1"/>
      <c r="FX1249" s="1"/>
      <c r="FY1249" s="1"/>
      <c r="FZ1249" s="1"/>
      <c r="GA1249" s="1"/>
      <c r="GB1249" s="1"/>
      <c r="GC1249" s="1"/>
      <c r="GD1249" s="1"/>
      <c r="GE1249" s="1"/>
      <c r="GF1249" s="1"/>
      <c r="GG1249" s="1"/>
      <c r="GH1249" s="1"/>
      <c r="GI1249" s="1"/>
      <c r="GJ1249" s="1"/>
      <c r="GK1249" s="1"/>
      <c r="GL1249" s="1"/>
      <c r="GM1249" s="1"/>
      <c r="GN1249" s="1"/>
      <c r="GO1249" s="1"/>
      <c r="GP1249" s="1"/>
      <c r="GQ1249" s="1"/>
    </row>
    <row r="1250" spans="1:199" s="4" customFormat="1">
      <c r="A1250" s="6"/>
      <c r="B1250" s="6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2"/>
      <c r="U1250" s="2"/>
      <c r="V1250" s="85"/>
      <c r="W1250" s="139"/>
      <c r="X1250" s="126"/>
      <c r="Y1250" s="85"/>
      <c r="Z1250" s="82"/>
      <c r="AA1250" s="82"/>
      <c r="AB1250" s="2"/>
      <c r="AC1250" s="2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  <c r="FC1250" s="1"/>
      <c r="FD1250" s="1"/>
      <c r="FE1250" s="1"/>
      <c r="FF1250" s="1"/>
      <c r="FG1250" s="1"/>
      <c r="FH1250" s="1"/>
      <c r="FI1250" s="1"/>
      <c r="FJ1250" s="1"/>
      <c r="FK1250" s="1"/>
      <c r="FL1250" s="1"/>
      <c r="FM1250" s="1"/>
      <c r="FN1250" s="1"/>
      <c r="FO1250" s="1"/>
      <c r="FP1250" s="1"/>
      <c r="FQ1250" s="1"/>
      <c r="FR1250" s="1"/>
      <c r="FS1250" s="1"/>
      <c r="FT1250" s="1"/>
      <c r="FU1250" s="1"/>
      <c r="FV1250" s="1"/>
      <c r="FW1250" s="1"/>
      <c r="FX1250" s="1"/>
      <c r="FY1250" s="1"/>
      <c r="FZ1250" s="1"/>
      <c r="GA1250" s="1"/>
      <c r="GB1250" s="1"/>
      <c r="GC1250" s="1"/>
      <c r="GD1250" s="1"/>
      <c r="GE1250" s="1"/>
      <c r="GF1250" s="1"/>
      <c r="GG1250" s="1"/>
      <c r="GH1250" s="1"/>
      <c r="GI1250" s="1"/>
      <c r="GJ1250" s="1"/>
      <c r="GK1250" s="1"/>
      <c r="GL1250" s="1"/>
      <c r="GM1250" s="1"/>
      <c r="GN1250" s="1"/>
      <c r="GO1250" s="1"/>
      <c r="GP1250" s="1"/>
      <c r="GQ1250" s="1"/>
    </row>
    <row r="1251" spans="1:199" s="4" customFormat="1">
      <c r="A1251" s="6"/>
      <c r="B1251" s="6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2"/>
      <c r="U1251" s="2"/>
      <c r="V1251" s="85"/>
      <c r="W1251" s="139"/>
      <c r="X1251" s="126"/>
      <c r="Y1251" s="85"/>
      <c r="Z1251" s="82"/>
      <c r="AA1251" s="82"/>
      <c r="AB1251" s="2"/>
      <c r="AC1251" s="2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  <c r="EL1251" s="1"/>
      <c r="EM1251" s="1"/>
      <c r="EN1251" s="1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  <c r="FC1251" s="1"/>
      <c r="FD1251" s="1"/>
      <c r="FE1251" s="1"/>
      <c r="FF1251" s="1"/>
      <c r="FG1251" s="1"/>
      <c r="FH1251" s="1"/>
      <c r="FI1251" s="1"/>
      <c r="FJ1251" s="1"/>
      <c r="FK1251" s="1"/>
      <c r="FL1251" s="1"/>
      <c r="FM1251" s="1"/>
      <c r="FN1251" s="1"/>
      <c r="FO1251" s="1"/>
      <c r="FP1251" s="1"/>
      <c r="FQ1251" s="1"/>
      <c r="FR1251" s="1"/>
      <c r="FS1251" s="1"/>
      <c r="FT1251" s="1"/>
      <c r="FU1251" s="1"/>
      <c r="FV1251" s="1"/>
      <c r="FW1251" s="1"/>
      <c r="FX1251" s="1"/>
      <c r="FY1251" s="1"/>
      <c r="FZ1251" s="1"/>
      <c r="GA1251" s="1"/>
      <c r="GB1251" s="1"/>
      <c r="GC1251" s="1"/>
      <c r="GD1251" s="1"/>
      <c r="GE1251" s="1"/>
      <c r="GF1251" s="1"/>
      <c r="GG1251" s="1"/>
      <c r="GH1251" s="1"/>
      <c r="GI1251" s="1"/>
      <c r="GJ1251" s="1"/>
      <c r="GK1251" s="1"/>
      <c r="GL1251" s="1"/>
      <c r="GM1251" s="1"/>
      <c r="GN1251" s="1"/>
      <c r="GO1251" s="1"/>
      <c r="GP1251" s="1"/>
      <c r="GQ1251" s="1"/>
    </row>
    <row r="1252" spans="1:199" s="4" customFormat="1">
      <c r="A1252" s="6"/>
      <c r="B1252" s="6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2"/>
      <c r="U1252" s="2"/>
      <c r="V1252" s="85"/>
      <c r="W1252" s="139"/>
      <c r="X1252" s="126"/>
      <c r="Y1252" s="85"/>
      <c r="Z1252" s="82"/>
      <c r="AA1252" s="82"/>
      <c r="AB1252" s="2"/>
      <c r="AC1252" s="2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  <c r="EL1252" s="1"/>
      <c r="EM1252" s="1"/>
      <c r="EN1252" s="1"/>
      <c r="EO1252" s="1"/>
      <c r="EP1252" s="1"/>
      <c r="EQ1252" s="1"/>
      <c r="ER1252" s="1"/>
      <c r="ES1252" s="1"/>
      <c r="ET1252" s="1"/>
      <c r="EU1252" s="1"/>
      <c r="EV1252" s="1"/>
      <c r="EW1252" s="1"/>
      <c r="EX1252" s="1"/>
      <c r="EY1252" s="1"/>
      <c r="EZ1252" s="1"/>
      <c r="FA1252" s="1"/>
      <c r="FB1252" s="1"/>
      <c r="FC1252" s="1"/>
      <c r="FD1252" s="1"/>
      <c r="FE1252" s="1"/>
      <c r="FF1252" s="1"/>
      <c r="FG1252" s="1"/>
      <c r="FH1252" s="1"/>
      <c r="FI1252" s="1"/>
      <c r="FJ1252" s="1"/>
      <c r="FK1252" s="1"/>
      <c r="FL1252" s="1"/>
      <c r="FM1252" s="1"/>
      <c r="FN1252" s="1"/>
      <c r="FO1252" s="1"/>
      <c r="FP1252" s="1"/>
      <c r="FQ1252" s="1"/>
      <c r="FR1252" s="1"/>
      <c r="FS1252" s="1"/>
      <c r="FT1252" s="1"/>
      <c r="FU1252" s="1"/>
      <c r="FV1252" s="1"/>
      <c r="FW1252" s="1"/>
      <c r="FX1252" s="1"/>
      <c r="FY1252" s="1"/>
      <c r="FZ1252" s="1"/>
      <c r="GA1252" s="1"/>
      <c r="GB1252" s="1"/>
      <c r="GC1252" s="1"/>
      <c r="GD1252" s="1"/>
      <c r="GE1252" s="1"/>
      <c r="GF1252" s="1"/>
      <c r="GG1252" s="1"/>
      <c r="GH1252" s="1"/>
      <c r="GI1252" s="1"/>
      <c r="GJ1252" s="1"/>
      <c r="GK1252" s="1"/>
      <c r="GL1252" s="1"/>
      <c r="GM1252" s="1"/>
      <c r="GN1252" s="1"/>
      <c r="GO1252" s="1"/>
      <c r="GP1252" s="1"/>
      <c r="GQ1252" s="1"/>
    </row>
    <row r="1253" spans="1:199" s="4" customFormat="1">
      <c r="A1253" s="6"/>
      <c r="B1253" s="6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2"/>
      <c r="U1253" s="2"/>
      <c r="V1253" s="85"/>
      <c r="W1253" s="139"/>
      <c r="X1253" s="126"/>
      <c r="Y1253" s="85"/>
      <c r="Z1253" s="82"/>
      <c r="AA1253" s="82"/>
      <c r="AB1253" s="2"/>
      <c r="AC1253" s="2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  <c r="EL1253" s="1"/>
      <c r="EM1253" s="1"/>
      <c r="EN1253" s="1"/>
      <c r="EO1253" s="1"/>
      <c r="EP1253" s="1"/>
      <c r="EQ1253" s="1"/>
      <c r="ER1253" s="1"/>
      <c r="ES1253" s="1"/>
      <c r="ET1253" s="1"/>
      <c r="EU1253" s="1"/>
      <c r="EV1253" s="1"/>
      <c r="EW1253" s="1"/>
      <c r="EX1253" s="1"/>
      <c r="EY1253" s="1"/>
      <c r="EZ1253" s="1"/>
      <c r="FA1253" s="1"/>
      <c r="FB1253" s="1"/>
      <c r="FC1253" s="1"/>
      <c r="FD1253" s="1"/>
      <c r="FE1253" s="1"/>
      <c r="FF1253" s="1"/>
      <c r="FG1253" s="1"/>
      <c r="FH1253" s="1"/>
      <c r="FI1253" s="1"/>
      <c r="FJ1253" s="1"/>
      <c r="FK1253" s="1"/>
      <c r="FL1253" s="1"/>
      <c r="FM1253" s="1"/>
      <c r="FN1253" s="1"/>
      <c r="FO1253" s="1"/>
      <c r="FP1253" s="1"/>
      <c r="FQ1253" s="1"/>
      <c r="FR1253" s="1"/>
      <c r="FS1253" s="1"/>
      <c r="FT1253" s="1"/>
      <c r="FU1253" s="1"/>
      <c r="FV1253" s="1"/>
      <c r="FW1253" s="1"/>
      <c r="FX1253" s="1"/>
      <c r="FY1253" s="1"/>
      <c r="FZ1253" s="1"/>
      <c r="GA1253" s="1"/>
      <c r="GB1253" s="1"/>
      <c r="GC1253" s="1"/>
      <c r="GD1253" s="1"/>
      <c r="GE1253" s="1"/>
      <c r="GF1253" s="1"/>
      <c r="GG1253" s="1"/>
      <c r="GH1253" s="1"/>
      <c r="GI1253" s="1"/>
      <c r="GJ1253" s="1"/>
      <c r="GK1253" s="1"/>
      <c r="GL1253" s="1"/>
      <c r="GM1253" s="1"/>
      <c r="GN1253" s="1"/>
      <c r="GO1253" s="1"/>
      <c r="GP1253" s="1"/>
      <c r="GQ1253" s="1"/>
    </row>
    <row r="1254" spans="1:199" s="4" customFormat="1">
      <c r="A1254" s="6"/>
      <c r="B1254" s="6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2"/>
      <c r="U1254" s="2"/>
      <c r="V1254" s="85"/>
      <c r="W1254" s="139"/>
      <c r="X1254" s="126"/>
      <c r="Y1254" s="85"/>
      <c r="Z1254" s="82"/>
      <c r="AA1254" s="82"/>
      <c r="AB1254" s="2"/>
      <c r="AC1254" s="2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  <c r="EL1254" s="1"/>
      <c r="EM1254" s="1"/>
      <c r="EN1254" s="1"/>
      <c r="EO1254" s="1"/>
      <c r="EP1254" s="1"/>
      <c r="EQ1254" s="1"/>
      <c r="ER1254" s="1"/>
      <c r="ES1254" s="1"/>
      <c r="ET1254" s="1"/>
      <c r="EU1254" s="1"/>
      <c r="EV1254" s="1"/>
      <c r="EW1254" s="1"/>
      <c r="EX1254" s="1"/>
      <c r="EY1254" s="1"/>
      <c r="EZ1254" s="1"/>
      <c r="FA1254" s="1"/>
      <c r="FB1254" s="1"/>
      <c r="FC1254" s="1"/>
      <c r="FD1254" s="1"/>
      <c r="FE1254" s="1"/>
      <c r="FF1254" s="1"/>
      <c r="FG1254" s="1"/>
      <c r="FH1254" s="1"/>
      <c r="FI1254" s="1"/>
      <c r="FJ1254" s="1"/>
      <c r="FK1254" s="1"/>
      <c r="FL1254" s="1"/>
      <c r="FM1254" s="1"/>
      <c r="FN1254" s="1"/>
      <c r="FO1254" s="1"/>
      <c r="FP1254" s="1"/>
      <c r="FQ1254" s="1"/>
      <c r="FR1254" s="1"/>
      <c r="FS1254" s="1"/>
      <c r="FT1254" s="1"/>
      <c r="FU1254" s="1"/>
      <c r="FV1254" s="1"/>
      <c r="FW1254" s="1"/>
      <c r="FX1254" s="1"/>
      <c r="FY1254" s="1"/>
      <c r="FZ1254" s="1"/>
      <c r="GA1254" s="1"/>
      <c r="GB1254" s="1"/>
      <c r="GC1254" s="1"/>
      <c r="GD1254" s="1"/>
      <c r="GE1254" s="1"/>
      <c r="GF1254" s="1"/>
      <c r="GG1254" s="1"/>
      <c r="GH1254" s="1"/>
      <c r="GI1254" s="1"/>
      <c r="GJ1254" s="1"/>
      <c r="GK1254" s="1"/>
      <c r="GL1254" s="1"/>
      <c r="GM1254" s="1"/>
      <c r="GN1254" s="1"/>
      <c r="GO1254" s="1"/>
      <c r="GP1254" s="1"/>
      <c r="GQ1254" s="1"/>
    </row>
    <row r="1255" spans="1:199" s="4" customFormat="1">
      <c r="A1255" s="6"/>
      <c r="B1255" s="6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2"/>
      <c r="U1255" s="2"/>
      <c r="V1255" s="85"/>
      <c r="W1255" s="139"/>
      <c r="X1255" s="126"/>
      <c r="Y1255" s="85"/>
      <c r="Z1255" s="82"/>
      <c r="AA1255" s="82"/>
      <c r="AB1255" s="2"/>
      <c r="AC1255" s="2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  <c r="EL1255" s="1"/>
      <c r="EM1255" s="1"/>
      <c r="EN1255" s="1"/>
      <c r="EO1255" s="1"/>
      <c r="EP1255" s="1"/>
      <c r="EQ1255" s="1"/>
      <c r="ER1255" s="1"/>
      <c r="ES1255" s="1"/>
      <c r="ET1255" s="1"/>
      <c r="EU1255" s="1"/>
      <c r="EV1255" s="1"/>
      <c r="EW1255" s="1"/>
      <c r="EX1255" s="1"/>
      <c r="EY1255" s="1"/>
      <c r="EZ1255" s="1"/>
      <c r="FA1255" s="1"/>
      <c r="FB1255" s="1"/>
      <c r="FC1255" s="1"/>
      <c r="FD1255" s="1"/>
      <c r="FE1255" s="1"/>
      <c r="FF1255" s="1"/>
      <c r="FG1255" s="1"/>
      <c r="FH1255" s="1"/>
      <c r="FI1255" s="1"/>
      <c r="FJ1255" s="1"/>
      <c r="FK1255" s="1"/>
      <c r="FL1255" s="1"/>
      <c r="FM1255" s="1"/>
      <c r="FN1255" s="1"/>
      <c r="FO1255" s="1"/>
      <c r="FP1255" s="1"/>
      <c r="FQ1255" s="1"/>
      <c r="FR1255" s="1"/>
      <c r="FS1255" s="1"/>
      <c r="FT1255" s="1"/>
      <c r="FU1255" s="1"/>
      <c r="FV1255" s="1"/>
      <c r="FW1255" s="1"/>
      <c r="FX1255" s="1"/>
      <c r="FY1255" s="1"/>
      <c r="FZ1255" s="1"/>
      <c r="GA1255" s="1"/>
      <c r="GB1255" s="1"/>
      <c r="GC1255" s="1"/>
      <c r="GD1255" s="1"/>
      <c r="GE1255" s="1"/>
      <c r="GF1255" s="1"/>
      <c r="GG1255" s="1"/>
      <c r="GH1255" s="1"/>
      <c r="GI1255" s="1"/>
      <c r="GJ1255" s="1"/>
      <c r="GK1255" s="1"/>
      <c r="GL1255" s="1"/>
      <c r="GM1255" s="1"/>
      <c r="GN1255" s="1"/>
      <c r="GO1255" s="1"/>
      <c r="GP1255" s="1"/>
      <c r="GQ1255" s="1"/>
    </row>
    <row r="1256" spans="1:199" s="4" customFormat="1">
      <c r="A1256" s="6"/>
      <c r="B1256" s="6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2"/>
      <c r="U1256" s="2"/>
      <c r="V1256" s="85"/>
      <c r="W1256" s="139"/>
      <c r="X1256" s="126"/>
      <c r="Y1256" s="85"/>
      <c r="Z1256" s="82"/>
      <c r="AA1256" s="82"/>
      <c r="AB1256" s="2"/>
      <c r="AC1256" s="2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  <c r="EL1256" s="1"/>
      <c r="EM1256" s="1"/>
      <c r="EN1256" s="1"/>
      <c r="EO1256" s="1"/>
      <c r="EP1256" s="1"/>
      <c r="EQ1256" s="1"/>
      <c r="ER1256" s="1"/>
      <c r="ES1256" s="1"/>
      <c r="ET1256" s="1"/>
      <c r="EU1256" s="1"/>
      <c r="EV1256" s="1"/>
      <c r="EW1256" s="1"/>
      <c r="EX1256" s="1"/>
      <c r="EY1256" s="1"/>
      <c r="EZ1256" s="1"/>
      <c r="FA1256" s="1"/>
      <c r="FB1256" s="1"/>
      <c r="FC1256" s="1"/>
      <c r="FD1256" s="1"/>
      <c r="FE1256" s="1"/>
      <c r="FF1256" s="1"/>
      <c r="FG1256" s="1"/>
      <c r="FH1256" s="1"/>
      <c r="FI1256" s="1"/>
      <c r="FJ1256" s="1"/>
      <c r="FK1256" s="1"/>
      <c r="FL1256" s="1"/>
      <c r="FM1256" s="1"/>
      <c r="FN1256" s="1"/>
      <c r="FO1256" s="1"/>
      <c r="FP1256" s="1"/>
      <c r="FQ1256" s="1"/>
      <c r="FR1256" s="1"/>
      <c r="FS1256" s="1"/>
      <c r="FT1256" s="1"/>
      <c r="FU1256" s="1"/>
      <c r="FV1256" s="1"/>
      <c r="FW1256" s="1"/>
      <c r="FX1256" s="1"/>
      <c r="FY1256" s="1"/>
      <c r="FZ1256" s="1"/>
      <c r="GA1256" s="1"/>
      <c r="GB1256" s="1"/>
      <c r="GC1256" s="1"/>
      <c r="GD1256" s="1"/>
      <c r="GE1256" s="1"/>
      <c r="GF1256" s="1"/>
      <c r="GG1256" s="1"/>
      <c r="GH1256" s="1"/>
      <c r="GI1256" s="1"/>
      <c r="GJ1256" s="1"/>
      <c r="GK1256" s="1"/>
      <c r="GL1256" s="1"/>
      <c r="GM1256" s="1"/>
      <c r="GN1256" s="1"/>
      <c r="GO1256" s="1"/>
      <c r="GP1256" s="1"/>
      <c r="GQ1256" s="1"/>
    </row>
    <row r="1257" spans="1:199" s="4" customFormat="1">
      <c r="A1257" s="6"/>
      <c r="B1257" s="6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2"/>
      <c r="U1257" s="2"/>
      <c r="V1257" s="85"/>
      <c r="W1257" s="139"/>
      <c r="X1257" s="126"/>
      <c r="Y1257" s="85"/>
      <c r="Z1257" s="82"/>
      <c r="AA1257" s="82"/>
      <c r="AB1257" s="2"/>
      <c r="AC1257" s="2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  <c r="EL1257" s="1"/>
      <c r="EM1257" s="1"/>
      <c r="EN1257" s="1"/>
      <c r="EO1257" s="1"/>
      <c r="EP1257" s="1"/>
      <c r="EQ1257" s="1"/>
      <c r="ER1257" s="1"/>
      <c r="ES1257" s="1"/>
      <c r="ET1257" s="1"/>
      <c r="EU1257" s="1"/>
      <c r="EV1257" s="1"/>
      <c r="EW1257" s="1"/>
      <c r="EX1257" s="1"/>
      <c r="EY1257" s="1"/>
      <c r="EZ1257" s="1"/>
      <c r="FA1257" s="1"/>
      <c r="FB1257" s="1"/>
      <c r="FC1257" s="1"/>
      <c r="FD1257" s="1"/>
      <c r="FE1257" s="1"/>
      <c r="FF1257" s="1"/>
      <c r="FG1257" s="1"/>
      <c r="FH1257" s="1"/>
      <c r="FI1257" s="1"/>
      <c r="FJ1257" s="1"/>
      <c r="FK1257" s="1"/>
      <c r="FL1257" s="1"/>
      <c r="FM1257" s="1"/>
      <c r="FN1257" s="1"/>
      <c r="FO1257" s="1"/>
      <c r="FP1257" s="1"/>
      <c r="FQ1257" s="1"/>
      <c r="FR1257" s="1"/>
      <c r="FS1257" s="1"/>
      <c r="FT1257" s="1"/>
      <c r="FU1257" s="1"/>
      <c r="FV1257" s="1"/>
      <c r="FW1257" s="1"/>
      <c r="FX1257" s="1"/>
      <c r="FY1257" s="1"/>
      <c r="FZ1257" s="1"/>
      <c r="GA1257" s="1"/>
      <c r="GB1257" s="1"/>
      <c r="GC1257" s="1"/>
      <c r="GD1257" s="1"/>
      <c r="GE1257" s="1"/>
      <c r="GF1257" s="1"/>
      <c r="GG1257" s="1"/>
      <c r="GH1257" s="1"/>
      <c r="GI1257" s="1"/>
      <c r="GJ1257" s="1"/>
      <c r="GK1257" s="1"/>
      <c r="GL1257" s="1"/>
      <c r="GM1257" s="1"/>
      <c r="GN1257" s="1"/>
      <c r="GO1257" s="1"/>
      <c r="GP1257" s="1"/>
      <c r="GQ1257" s="1"/>
    </row>
    <row r="1258" spans="1:199" s="4" customFormat="1">
      <c r="A1258" s="6"/>
      <c r="B1258" s="6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2"/>
      <c r="U1258" s="2"/>
      <c r="V1258" s="85"/>
      <c r="W1258" s="139"/>
      <c r="X1258" s="126"/>
      <c r="Y1258" s="85"/>
      <c r="Z1258" s="82"/>
      <c r="AA1258" s="82"/>
      <c r="AB1258" s="2"/>
      <c r="AC1258" s="2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  <c r="EL1258" s="1"/>
      <c r="EM1258" s="1"/>
      <c r="EN1258" s="1"/>
      <c r="EO1258" s="1"/>
      <c r="EP1258" s="1"/>
      <c r="EQ1258" s="1"/>
      <c r="ER1258" s="1"/>
      <c r="ES1258" s="1"/>
      <c r="ET1258" s="1"/>
      <c r="EU1258" s="1"/>
      <c r="EV1258" s="1"/>
      <c r="EW1258" s="1"/>
      <c r="EX1258" s="1"/>
      <c r="EY1258" s="1"/>
      <c r="EZ1258" s="1"/>
      <c r="FA1258" s="1"/>
      <c r="FB1258" s="1"/>
      <c r="FC1258" s="1"/>
      <c r="FD1258" s="1"/>
      <c r="FE1258" s="1"/>
      <c r="FF1258" s="1"/>
      <c r="FG1258" s="1"/>
      <c r="FH1258" s="1"/>
      <c r="FI1258" s="1"/>
      <c r="FJ1258" s="1"/>
      <c r="FK1258" s="1"/>
      <c r="FL1258" s="1"/>
      <c r="FM1258" s="1"/>
      <c r="FN1258" s="1"/>
      <c r="FO1258" s="1"/>
      <c r="FP1258" s="1"/>
      <c r="FQ1258" s="1"/>
      <c r="FR1258" s="1"/>
      <c r="FS1258" s="1"/>
      <c r="FT1258" s="1"/>
      <c r="FU1258" s="1"/>
      <c r="FV1258" s="1"/>
      <c r="FW1258" s="1"/>
      <c r="FX1258" s="1"/>
      <c r="FY1258" s="1"/>
      <c r="FZ1258" s="1"/>
      <c r="GA1258" s="1"/>
      <c r="GB1258" s="1"/>
      <c r="GC1258" s="1"/>
      <c r="GD1258" s="1"/>
      <c r="GE1258" s="1"/>
      <c r="GF1258" s="1"/>
      <c r="GG1258" s="1"/>
      <c r="GH1258" s="1"/>
      <c r="GI1258" s="1"/>
      <c r="GJ1258" s="1"/>
      <c r="GK1258" s="1"/>
      <c r="GL1258" s="1"/>
      <c r="GM1258" s="1"/>
      <c r="GN1258" s="1"/>
      <c r="GO1258" s="1"/>
      <c r="GP1258" s="1"/>
      <c r="GQ1258" s="1"/>
    </row>
    <row r="1259" spans="1:199" s="4" customFormat="1">
      <c r="A1259" s="6"/>
      <c r="B1259" s="6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2"/>
      <c r="U1259" s="2"/>
      <c r="V1259" s="85"/>
      <c r="W1259" s="139"/>
      <c r="X1259" s="126"/>
      <c r="Y1259" s="85"/>
      <c r="Z1259" s="82"/>
      <c r="AA1259" s="82"/>
      <c r="AB1259" s="2"/>
      <c r="AC1259" s="2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"/>
      <c r="EK1259" s="1"/>
      <c r="EL1259" s="1"/>
      <c r="EM1259" s="1"/>
      <c r="EN1259" s="1"/>
      <c r="EO1259" s="1"/>
      <c r="EP1259" s="1"/>
      <c r="EQ1259" s="1"/>
      <c r="ER1259" s="1"/>
      <c r="ES1259" s="1"/>
      <c r="ET1259" s="1"/>
      <c r="EU1259" s="1"/>
      <c r="EV1259" s="1"/>
      <c r="EW1259" s="1"/>
      <c r="EX1259" s="1"/>
      <c r="EY1259" s="1"/>
      <c r="EZ1259" s="1"/>
      <c r="FA1259" s="1"/>
      <c r="FB1259" s="1"/>
      <c r="FC1259" s="1"/>
      <c r="FD1259" s="1"/>
      <c r="FE1259" s="1"/>
      <c r="FF1259" s="1"/>
      <c r="FG1259" s="1"/>
      <c r="FH1259" s="1"/>
      <c r="FI1259" s="1"/>
      <c r="FJ1259" s="1"/>
      <c r="FK1259" s="1"/>
      <c r="FL1259" s="1"/>
      <c r="FM1259" s="1"/>
      <c r="FN1259" s="1"/>
      <c r="FO1259" s="1"/>
      <c r="FP1259" s="1"/>
      <c r="FQ1259" s="1"/>
      <c r="FR1259" s="1"/>
      <c r="FS1259" s="1"/>
      <c r="FT1259" s="1"/>
      <c r="FU1259" s="1"/>
      <c r="FV1259" s="1"/>
      <c r="FW1259" s="1"/>
      <c r="FX1259" s="1"/>
      <c r="FY1259" s="1"/>
      <c r="FZ1259" s="1"/>
      <c r="GA1259" s="1"/>
      <c r="GB1259" s="1"/>
      <c r="GC1259" s="1"/>
      <c r="GD1259" s="1"/>
      <c r="GE1259" s="1"/>
      <c r="GF1259" s="1"/>
      <c r="GG1259" s="1"/>
      <c r="GH1259" s="1"/>
      <c r="GI1259" s="1"/>
      <c r="GJ1259" s="1"/>
      <c r="GK1259" s="1"/>
      <c r="GL1259" s="1"/>
      <c r="GM1259" s="1"/>
      <c r="GN1259" s="1"/>
      <c r="GO1259" s="1"/>
      <c r="GP1259" s="1"/>
      <c r="GQ1259" s="1"/>
    </row>
    <row r="1260" spans="1:199" s="4" customFormat="1">
      <c r="A1260" s="6"/>
      <c r="B1260" s="6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2"/>
      <c r="U1260" s="2"/>
      <c r="V1260" s="85"/>
      <c r="W1260" s="139"/>
      <c r="X1260" s="126"/>
      <c r="Y1260" s="85"/>
      <c r="Z1260" s="82"/>
      <c r="AA1260" s="82"/>
      <c r="AB1260" s="2"/>
      <c r="AC1260" s="2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  <c r="EL1260" s="1"/>
      <c r="EM1260" s="1"/>
      <c r="EN1260" s="1"/>
      <c r="EO1260" s="1"/>
      <c r="EP1260" s="1"/>
      <c r="EQ1260" s="1"/>
      <c r="ER1260" s="1"/>
      <c r="ES1260" s="1"/>
      <c r="ET1260" s="1"/>
      <c r="EU1260" s="1"/>
      <c r="EV1260" s="1"/>
      <c r="EW1260" s="1"/>
      <c r="EX1260" s="1"/>
      <c r="EY1260" s="1"/>
      <c r="EZ1260" s="1"/>
      <c r="FA1260" s="1"/>
      <c r="FB1260" s="1"/>
      <c r="FC1260" s="1"/>
      <c r="FD1260" s="1"/>
      <c r="FE1260" s="1"/>
      <c r="FF1260" s="1"/>
      <c r="FG1260" s="1"/>
      <c r="FH1260" s="1"/>
      <c r="FI1260" s="1"/>
      <c r="FJ1260" s="1"/>
      <c r="FK1260" s="1"/>
      <c r="FL1260" s="1"/>
      <c r="FM1260" s="1"/>
      <c r="FN1260" s="1"/>
      <c r="FO1260" s="1"/>
      <c r="FP1260" s="1"/>
      <c r="FQ1260" s="1"/>
      <c r="FR1260" s="1"/>
      <c r="FS1260" s="1"/>
      <c r="FT1260" s="1"/>
      <c r="FU1260" s="1"/>
      <c r="FV1260" s="1"/>
      <c r="FW1260" s="1"/>
      <c r="FX1260" s="1"/>
      <c r="FY1260" s="1"/>
      <c r="FZ1260" s="1"/>
      <c r="GA1260" s="1"/>
      <c r="GB1260" s="1"/>
      <c r="GC1260" s="1"/>
      <c r="GD1260" s="1"/>
      <c r="GE1260" s="1"/>
      <c r="GF1260" s="1"/>
      <c r="GG1260" s="1"/>
      <c r="GH1260" s="1"/>
      <c r="GI1260" s="1"/>
      <c r="GJ1260" s="1"/>
      <c r="GK1260" s="1"/>
      <c r="GL1260" s="1"/>
      <c r="GM1260" s="1"/>
      <c r="GN1260" s="1"/>
      <c r="GO1260" s="1"/>
      <c r="GP1260" s="1"/>
      <c r="GQ1260" s="1"/>
    </row>
    <row r="1261" spans="1:199" s="4" customFormat="1">
      <c r="A1261" s="6"/>
      <c r="B1261" s="6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2"/>
      <c r="U1261" s="2"/>
      <c r="V1261" s="85"/>
      <c r="W1261" s="139"/>
      <c r="X1261" s="126"/>
      <c r="Y1261" s="85"/>
      <c r="Z1261" s="82"/>
      <c r="AA1261" s="82"/>
      <c r="AB1261" s="2"/>
      <c r="AC1261" s="2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  <c r="EL1261" s="1"/>
      <c r="EM1261" s="1"/>
      <c r="EN1261" s="1"/>
      <c r="EO1261" s="1"/>
      <c r="EP1261" s="1"/>
      <c r="EQ1261" s="1"/>
      <c r="ER1261" s="1"/>
      <c r="ES1261" s="1"/>
      <c r="ET1261" s="1"/>
      <c r="EU1261" s="1"/>
      <c r="EV1261" s="1"/>
      <c r="EW1261" s="1"/>
      <c r="EX1261" s="1"/>
      <c r="EY1261" s="1"/>
      <c r="EZ1261" s="1"/>
      <c r="FA1261" s="1"/>
      <c r="FB1261" s="1"/>
      <c r="FC1261" s="1"/>
      <c r="FD1261" s="1"/>
      <c r="FE1261" s="1"/>
      <c r="FF1261" s="1"/>
      <c r="FG1261" s="1"/>
      <c r="FH1261" s="1"/>
      <c r="FI1261" s="1"/>
      <c r="FJ1261" s="1"/>
      <c r="FK1261" s="1"/>
      <c r="FL1261" s="1"/>
      <c r="FM1261" s="1"/>
      <c r="FN1261" s="1"/>
      <c r="FO1261" s="1"/>
      <c r="FP1261" s="1"/>
      <c r="FQ1261" s="1"/>
      <c r="FR1261" s="1"/>
      <c r="FS1261" s="1"/>
      <c r="FT1261" s="1"/>
      <c r="FU1261" s="1"/>
      <c r="FV1261" s="1"/>
      <c r="FW1261" s="1"/>
      <c r="FX1261" s="1"/>
      <c r="FY1261" s="1"/>
      <c r="FZ1261" s="1"/>
      <c r="GA1261" s="1"/>
      <c r="GB1261" s="1"/>
      <c r="GC1261" s="1"/>
      <c r="GD1261" s="1"/>
      <c r="GE1261" s="1"/>
      <c r="GF1261" s="1"/>
      <c r="GG1261" s="1"/>
      <c r="GH1261" s="1"/>
      <c r="GI1261" s="1"/>
      <c r="GJ1261" s="1"/>
      <c r="GK1261" s="1"/>
      <c r="GL1261" s="1"/>
      <c r="GM1261" s="1"/>
      <c r="GN1261" s="1"/>
      <c r="GO1261" s="1"/>
      <c r="GP1261" s="1"/>
      <c r="GQ1261" s="1"/>
    </row>
    <row r="1262" spans="1:199" s="4" customFormat="1">
      <c r="A1262" s="6"/>
      <c r="B1262" s="6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2"/>
      <c r="U1262" s="2"/>
      <c r="V1262" s="85"/>
      <c r="W1262" s="139"/>
      <c r="X1262" s="126"/>
      <c r="Y1262" s="85"/>
      <c r="Z1262" s="82"/>
      <c r="AA1262" s="82"/>
      <c r="AB1262" s="2"/>
      <c r="AC1262" s="2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  <c r="EL1262" s="1"/>
      <c r="EM1262" s="1"/>
      <c r="EN1262" s="1"/>
      <c r="EO1262" s="1"/>
      <c r="EP1262" s="1"/>
      <c r="EQ1262" s="1"/>
      <c r="ER1262" s="1"/>
      <c r="ES1262" s="1"/>
      <c r="ET1262" s="1"/>
      <c r="EU1262" s="1"/>
      <c r="EV1262" s="1"/>
      <c r="EW1262" s="1"/>
      <c r="EX1262" s="1"/>
      <c r="EY1262" s="1"/>
      <c r="EZ1262" s="1"/>
      <c r="FA1262" s="1"/>
      <c r="FB1262" s="1"/>
      <c r="FC1262" s="1"/>
      <c r="FD1262" s="1"/>
      <c r="FE1262" s="1"/>
      <c r="FF1262" s="1"/>
      <c r="FG1262" s="1"/>
      <c r="FH1262" s="1"/>
      <c r="FI1262" s="1"/>
      <c r="FJ1262" s="1"/>
      <c r="FK1262" s="1"/>
      <c r="FL1262" s="1"/>
      <c r="FM1262" s="1"/>
      <c r="FN1262" s="1"/>
      <c r="FO1262" s="1"/>
      <c r="FP1262" s="1"/>
      <c r="FQ1262" s="1"/>
      <c r="FR1262" s="1"/>
      <c r="FS1262" s="1"/>
      <c r="FT1262" s="1"/>
      <c r="FU1262" s="1"/>
      <c r="FV1262" s="1"/>
      <c r="FW1262" s="1"/>
      <c r="FX1262" s="1"/>
      <c r="FY1262" s="1"/>
      <c r="FZ1262" s="1"/>
      <c r="GA1262" s="1"/>
      <c r="GB1262" s="1"/>
      <c r="GC1262" s="1"/>
      <c r="GD1262" s="1"/>
      <c r="GE1262" s="1"/>
      <c r="GF1262" s="1"/>
      <c r="GG1262" s="1"/>
      <c r="GH1262" s="1"/>
      <c r="GI1262" s="1"/>
      <c r="GJ1262" s="1"/>
      <c r="GK1262" s="1"/>
      <c r="GL1262" s="1"/>
      <c r="GM1262" s="1"/>
      <c r="GN1262" s="1"/>
      <c r="GO1262" s="1"/>
      <c r="GP1262" s="1"/>
      <c r="GQ1262" s="1"/>
    </row>
    <row r="1263" spans="1:199" s="4" customFormat="1">
      <c r="A1263" s="6"/>
      <c r="B1263" s="6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2"/>
      <c r="U1263" s="2"/>
      <c r="V1263" s="85"/>
      <c r="W1263" s="139"/>
      <c r="X1263" s="126"/>
      <c r="Y1263" s="85"/>
      <c r="Z1263" s="82"/>
      <c r="AA1263" s="82"/>
      <c r="AB1263" s="2"/>
      <c r="AC1263" s="2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  <c r="EL1263" s="1"/>
      <c r="EM1263" s="1"/>
      <c r="EN1263" s="1"/>
      <c r="EO1263" s="1"/>
      <c r="EP1263" s="1"/>
      <c r="EQ1263" s="1"/>
      <c r="ER1263" s="1"/>
      <c r="ES1263" s="1"/>
      <c r="ET1263" s="1"/>
      <c r="EU1263" s="1"/>
      <c r="EV1263" s="1"/>
      <c r="EW1263" s="1"/>
      <c r="EX1263" s="1"/>
      <c r="EY1263" s="1"/>
      <c r="EZ1263" s="1"/>
      <c r="FA1263" s="1"/>
      <c r="FB1263" s="1"/>
      <c r="FC1263" s="1"/>
      <c r="FD1263" s="1"/>
      <c r="FE1263" s="1"/>
      <c r="FF1263" s="1"/>
      <c r="FG1263" s="1"/>
      <c r="FH1263" s="1"/>
      <c r="FI1263" s="1"/>
      <c r="FJ1263" s="1"/>
      <c r="FK1263" s="1"/>
      <c r="FL1263" s="1"/>
      <c r="FM1263" s="1"/>
      <c r="FN1263" s="1"/>
      <c r="FO1263" s="1"/>
      <c r="FP1263" s="1"/>
      <c r="FQ1263" s="1"/>
      <c r="FR1263" s="1"/>
      <c r="FS1263" s="1"/>
      <c r="FT1263" s="1"/>
      <c r="FU1263" s="1"/>
      <c r="FV1263" s="1"/>
      <c r="FW1263" s="1"/>
      <c r="FX1263" s="1"/>
      <c r="FY1263" s="1"/>
      <c r="FZ1263" s="1"/>
      <c r="GA1263" s="1"/>
      <c r="GB1263" s="1"/>
      <c r="GC1263" s="1"/>
      <c r="GD1263" s="1"/>
      <c r="GE1263" s="1"/>
      <c r="GF1263" s="1"/>
      <c r="GG1263" s="1"/>
      <c r="GH1263" s="1"/>
      <c r="GI1263" s="1"/>
      <c r="GJ1263" s="1"/>
      <c r="GK1263" s="1"/>
      <c r="GL1263" s="1"/>
      <c r="GM1263" s="1"/>
      <c r="GN1263" s="1"/>
      <c r="GO1263" s="1"/>
      <c r="GP1263" s="1"/>
      <c r="GQ1263" s="1"/>
    </row>
    <row r="1264" spans="1:199" s="4" customFormat="1">
      <c r="A1264" s="6"/>
      <c r="B1264" s="6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2"/>
      <c r="U1264" s="2"/>
      <c r="V1264" s="85"/>
      <c r="W1264" s="139"/>
      <c r="X1264" s="126"/>
      <c r="Y1264" s="85"/>
      <c r="Z1264" s="82"/>
      <c r="AA1264" s="82"/>
      <c r="AB1264" s="2"/>
      <c r="AC1264" s="2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  <c r="EL1264" s="1"/>
      <c r="EM1264" s="1"/>
      <c r="EN1264" s="1"/>
      <c r="EO1264" s="1"/>
      <c r="EP1264" s="1"/>
      <c r="EQ1264" s="1"/>
      <c r="ER1264" s="1"/>
      <c r="ES1264" s="1"/>
      <c r="ET1264" s="1"/>
      <c r="EU1264" s="1"/>
      <c r="EV1264" s="1"/>
      <c r="EW1264" s="1"/>
      <c r="EX1264" s="1"/>
      <c r="EY1264" s="1"/>
      <c r="EZ1264" s="1"/>
      <c r="FA1264" s="1"/>
      <c r="FB1264" s="1"/>
      <c r="FC1264" s="1"/>
      <c r="FD1264" s="1"/>
      <c r="FE1264" s="1"/>
      <c r="FF1264" s="1"/>
      <c r="FG1264" s="1"/>
      <c r="FH1264" s="1"/>
      <c r="FI1264" s="1"/>
      <c r="FJ1264" s="1"/>
      <c r="FK1264" s="1"/>
      <c r="FL1264" s="1"/>
      <c r="FM1264" s="1"/>
      <c r="FN1264" s="1"/>
      <c r="FO1264" s="1"/>
      <c r="FP1264" s="1"/>
      <c r="FQ1264" s="1"/>
      <c r="FR1264" s="1"/>
      <c r="FS1264" s="1"/>
      <c r="FT1264" s="1"/>
      <c r="FU1264" s="1"/>
      <c r="FV1264" s="1"/>
      <c r="FW1264" s="1"/>
      <c r="FX1264" s="1"/>
      <c r="FY1264" s="1"/>
      <c r="FZ1264" s="1"/>
      <c r="GA1264" s="1"/>
      <c r="GB1264" s="1"/>
      <c r="GC1264" s="1"/>
      <c r="GD1264" s="1"/>
      <c r="GE1264" s="1"/>
      <c r="GF1264" s="1"/>
      <c r="GG1264" s="1"/>
      <c r="GH1264" s="1"/>
      <c r="GI1264" s="1"/>
      <c r="GJ1264" s="1"/>
      <c r="GK1264" s="1"/>
      <c r="GL1264" s="1"/>
      <c r="GM1264" s="1"/>
      <c r="GN1264" s="1"/>
      <c r="GO1264" s="1"/>
      <c r="GP1264" s="1"/>
      <c r="GQ1264" s="1"/>
    </row>
    <row r="1265" spans="1:199" s="4" customFormat="1">
      <c r="A1265" s="6"/>
      <c r="B1265" s="6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2"/>
      <c r="U1265" s="2"/>
      <c r="V1265" s="85"/>
      <c r="W1265" s="139"/>
      <c r="X1265" s="126"/>
      <c r="Y1265" s="85"/>
      <c r="Z1265" s="82"/>
      <c r="AA1265" s="82"/>
      <c r="AB1265" s="2"/>
      <c r="AC1265" s="2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  <c r="EL1265" s="1"/>
      <c r="EM1265" s="1"/>
      <c r="EN1265" s="1"/>
      <c r="EO1265" s="1"/>
      <c r="EP1265" s="1"/>
      <c r="EQ1265" s="1"/>
      <c r="ER1265" s="1"/>
      <c r="ES1265" s="1"/>
      <c r="ET1265" s="1"/>
      <c r="EU1265" s="1"/>
      <c r="EV1265" s="1"/>
      <c r="EW1265" s="1"/>
      <c r="EX1265" s="1"/>
      <c r="EY1265" s="1"/>
      <c r="EZ1265" s="1"/>
      <c r="FA1265" s="1"/>
      <c r="FB1265" s="1"/>
      <c r="FC1265" s="1"/>
      <c r="FD1265" s="1"/>
      <c r="FE1265" s="1"/>
      <c r="FF1265" s="1"/>
      <c r="FG1265" s="1"/>
      <c r="FH1265" s="1"/>
      <c r="FI1265" s="1"/>
      <c r="FJ1265" s="1"/>
      <c r="FK1265" s="1"/>
      <c r="FL1265" s="1"/>
      <c r="FM1265" s="1"/>
      <c r="FN1265" s="1"/>
      <c r="FO1265" s="1"/>
      <c r="FP1265" s="1"/>
      <c r="FQ1265" s="1"/>
      <c r="FR1265" s="1"/>
      <c r="FS1265" s="1"/>
      <c r="FT1265" s="1"/>
      <c r="FU1265" s="1"/>
      <c r="FV1265" s="1"/>
      <c r="FW1265" s="1"/>
      <c r="FX1265" s="1"/>
      <c r="FY1265" s="1"/>
      <c r="FZ1265" s="1"/>
      <c r="GA1265" s="1"/>
      <c r="GB1265" s="1"/>
      <c r="GC1265" s="1"/>
      <c r="GD1265" s="1"/>
      <c r="GE1265" s="1"/>
      <c r="GF1265" s="1"/>
      <c r="GG1265" s="1"/>
      <c r="GH1265" s="1"/>
      <c r="GI1265" s="1"/>
      <c r="GJ1265" s="1"/>
      <c r="GK1265" s="1"/>
      <c r="GL1265" s="1"/>
      <c r="GM1265" s="1"/>
      <c r="GN1265" s="1"/>
      <c r="GO1265" s="1"/>
      <c r="GP1265" s="1"/>
      <c r="GQ1265" s="1"/>
    </row>
    <row r="1266" spans="1:199" s="4" customFormat="1">
      <c r="A1266" s="6"/>
      <c r="B1266" s="6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2"/>
      <c r="U1266" s="2"/>
      <c r="V1266" s="85"/>
      <c r="W1266" s="139"/>
      <c r="X1266" s="126"/>
      <c r="Y1266" s="85"/>
      <c r="Z1266" s="82"/>
      <c r="AA1266" s="82"/>
      <c r="AB1266" s="2"/>
      <c r="AC1266" s="2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  <c r="EL1266" s="1"/>
      <c r="EM1266" s="1"/>
      <c r="EN1266" s="1"/>
      <c r="EO1266" s="1"/>
      <c r="EP1266" s="1"/>
      <c r="EQ1266" s="1"/>
      <c r="ER1266" s="1"/>
      <c r="ES1266" s="1"/>
      <c r="ET1266" s="1"/>
      <c r="EU1266" s="1"/>
      <c r="EV1266" s="1"/>
      <c r="EW1266" s="1"/>
      <c r="EX1266" s="1"/>
      <c r="EY1266" s="1"/>
      <c r="EZ1266" s="1"/>
      <c r="FA1266" s="1"/>
      <c r="FB1266" s="1"/>
      <c r="FC1266" s="1"/>
      <c r="FD1266" s="1"/>
      <c r="FE1266" s="1"/>
      <c r="FF1266" s="1"/>
      <c r="FG1266" s="1"/>
      <c r="FH1266" s="1"/>
      <c r="FI1266" s="1"/>
      <c r="FJ1266" s="1"/>
      <c r="FK1266" s="1"/>
      <c r="FL1266" s="1"/>
      <c r="FM1266" s="1"/>
      <c r="FN1266" s="1"/>
      <c r="FO1266" s="1"/>
      <c r="FP1266" s="1"/>
      <c r="FQ1266" s="1"/>
      <c r="FR1266" s="1"/>
      <c r="FS1266" s="1"/>
      <c r="FT1266" s="1"/>
      <c r="FU1266" s="1"/>
      <c r="FV1266" s="1"/>
      <c r="FW1266" s="1"/>
      <c r="FX1266" s="1"/>
      <c r="FY1266" s="1"/>
      <c r="FZ1266" s="1"/>
      <c r="GA1266" s="1"/>
      <c r="GB1266" s="1"/>
      <c r="GC1266" s="1"/>
      <c r="GD1266" s="1"/>
      <c r="GE1266" s="1"/>
      <c r="GF1266" s="1"/>
      <c r="GG1266" s="1"/>
      <c r="GH1266" s="1"/>
      <c r="GI1266" s="1"/>
      <c r="GJ1266" s="1"/>
      <c r="GK1266" s="1"/>
      <c r="GL1266" s="1"/>
      <c r="GM1266" s="1"/>
      <c r="GN1266" s="1"/>
      <c r="GO1266" s="1"/>
      <c r="GP1266" s="1"/>
      <c r="GQ1266" s="1"/>
    </row>
    <row r="1267" spans="1:199" s="4" customFormat="1">
      <c r="A1267" s="6"/>
      <c r="B1267" s="6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2"/>
      <c r="U1267" s="2"/>
      <c r="V1267" s="85"/>
      <c r="W1267" s="139"/>
      <c r="X1267" s="126"/>
      <c r="Y1267" s="85"/>
      <c r="Z1267" s="82"/>
      <c r="AA1267" s="82"/>
      <c r="AB1267" s="2"/>
      <c r="AC1267" s="2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  <c r="EL1267" s="1"/>
      <c r="EM1267" s="1"/>
      <c r="EN1267" s="1"/>
      <c r="EO1267" s="1"/>
      <c r="EP1267" s="1"/>
      <c r="EQ1267" s="1"/>
      <c r="ER1267" s="1"/>
      <c r="ES1267" s="1"/>
      <c r="ET1267" s="1"/>
      <c r="EU1267" s="1"/>
      <c r="EV1267" s="1"/>
      <c r="EW1267" s="1"/>
      <c r="EX1267" s="1"/>
      <c r="EY1267" s="1"/>
      <c r="EZ1267" s="1"/>
      <c r="FA1267" s="1"/>
      <c r="FB1267" s="1"/>
      <c r="FC1267" s="1"/>
      <c r="FD1267" s="1"/>
      <c r="FE1267" s="1"/>
      <c r="FF1267" s="1"/>
      <c r="FG1267" s="1"/>
      <c r="FH1267" s="1"/>
      <c r="FI1267" s="1"/>
      <c r="FJ1267" s="1"/>
      <c r="FK1267" s="1"/>
      <c r="FL1267" s="1"/>
      <c r="FM1267" s="1"/>
      <c r="FN1267" s="1"/>
      <c r="FO1267" s="1"/>
      <c r="FP1267" s="1"/>
      <c r="FQ1267" s="1"/>
      <c r="FR1267" s="1"/>
      <c r="FS1267" s="1"/>
      <c r="FT1267" s="1"/>
      <c r="FU1267" s="1"/>
      <c r="FV1267" s="1"/>
      <c r="FW1267" s="1"/>
      <c r="FX1267" s="1"/>
      <c r="FY1267" s="1"/>
      <c r="FZ1267" s="1"/>
      <c r="GA1267" s="1"/>
      <c r="GB1267" s="1"/>
      <c r="GC1267" s="1"/>
      <c r="GD1267" s="1"/>
      <c r="GE1267" s="1"/>
      <c r="GF1267" s="1"/>
      <c r="GG1267" s="1"/>
      <c r="GH1267" s="1"/>
      <c r="GI1267" s="1"/>
      <c r="GJ1267" s="1"/>
      <c r="GK1267" s="1"/>
      <c r="GL1267" s="1"/>
      <c r="GM1267" s="1"/>
      <c r="GN1267" s="1"/>
      <c r="GO1267" s="1"/>
      <c r="GP1267" s="1"/>
      <c r="GQ1267" s="1"/>
    </row>
    <row r="1268" spans="1:199" s="4" customFormat="1">
      <c r="A1268" s="6"/>
      <c r="B1268" s="6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2"/>
      <c r="U1268" s="2"/>
      <c r="V1268" s="85"/>
      <c r="W1268" s="139"/>
      <c r="X1268" s="126"/>
      <c r="Y1268" s="85"/>
      <c r="Z1268" s="82"/>
      <c r="AA1268" s="82"/>
      <c r="AB1268" s="2"/>
      <c r="AC1268" s="2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  <c r="EL1268" s="1"/>
      <c r="EM1268" s="1"/>
      <c r="EN1268" s="1"/>
      <c r="EO1268" s="1"/>
      <c r="EP1268" s="1"/>
      <c r="EQ1268" s="1"/>
      <c r="ER1268" s="1"/>
      <c r="ES1268" s="1"/>
      <c r="ET1268" s="1"/>
      <c r="EU1268" s="1"/>
      <c r="EV1268" s="1"/>
      <c r="EW1268" s="1"/>
      <c r="EX1268" s="1"/>
      <c r="EY1268" s="1"/>
      <c r="EZ1268" s="1"/>
      <c r="FA1268" s="1"/>
      <c r="FB1268" s="1"/>
      <c r="FC1268" s="1"/>
      <c r="FD1268" s="1"/>
      <c r="FE1268" s="1"/>
      <c r="FF1268" s="1"/>
      <c r="FG1268" s="1"/>
      <c r="FH1268" s="1"/>
      <c r="FI1268" s="1"/>
      <c r="FJ1268" s="1"/>
      <c r="FK1268" s="1"/>
      <c r="FL1268" s="1"/>
      <c r="FM1268" s="1"/>
      <c r="FN1268" s="1"/>
      <c r="FO1268" s="1"/>
      <c r="FP1268" s="1"/>
      <c r="FQ1268" s="1"/>
      <c r="FR1268" s="1"/>
      <c r="FS1268" s="1"/>
      <c r="FT1268" s="1"/>
      <c r="FU1268" s="1"/>
      <c r="FV1268" s="1"/>
      <c r="FW1268" s="1"/>
      <c r="FX1268" s="1"/>
      <c r="FY1268" s="1"/>
      <c r="FZ1268" s="1"/>
      <c r="GA1268" s="1"/>
      <c r="GB1268" s="1"/>
      <c r="GC1268" s="1"/>
      <c r="GD1268" s="1"/>
      <c r="GE1268" s="1"/>
      <c r="GF1268" s="1"/>
      <c r="GG1268" s="1"/>
      <c r="GH1268" s="1"/>
      <c r="GI1268" s="1"/>
      <c r="GJ1268" s="1"/>
      <c r="GK1268" s="1"/>
      <c r="GL1268" s="1"/>
      <c r="GM1268" s="1"/>
      <c r="GN1268" s="1"/>
      <c r="GO1268" s="1"/>
      <c r="GP1268" s="1"/>
      <c r="GQ1268" s="1"/>
    </row>
    <row r="1269" spans="1:199" s="4" customFormat="1">
      <c r="A1269" s="6"/>
      <c r="B1269" s="6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2"/>
      <c r="U1269" s="2"/>
      <c r="V1269" s="85"/>
      <c r="W1269" s="139"/>
      <c r="X1269" s="126"/>
      <c r="Y1269" s="85"/>
      <c r="Z1269" s="82"/>
      <c r="AA1269" s="82"/>
      <c r="AB1269" s="2"/>
      <c r="AC1269" s="2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  <c r="EL1269" s="1"/>
      <c r="EM1269" s="1"/>
      <c r="EN1269" s="1"/>
      <c r="EO1269" s="1"/>
      <c r="EP1269" s="1"/>
      <c r="EQ1269" s="1"/>
      <c r="ER1269" s="1"/>
      <c r="ES1269" s="1"/>
      <c r="ET1269" s="1"/>
      <c r="EU1269" s="1"/>
      <c r="EV1269" s="1"/>
      <c r="EW1269" s="1"/>
      <c r="EX1269" s="1"/>
      <c r="EY1269" s="1"/>
      <c r="EZ1269" s="1"/>
      <c r="FA1269" s="1"/>
      <c r="FB1269" s="1"/>
      <c r="FC1269" s="1"/>
      <c r="FD1269" s="1"/>
      <c r="FE1269" s="1"/>
      <c r="FF1269" s="1"/>
      <c r="FG1269" s="1"/>
      <c r="FH1269" s="1"/>
      <c r="FI1269" s="1"/>
      <c r="FJ1269" s="1"/>
      <c r="FK1269" s="1"/>
      <c r="FL1269" s="1"/>
      <c r="FM1269" s="1"/>
      <c r="FN1269" s="1"/>
      <c r="FO1269" s="1"/>
      <c r="FP1269" s="1"/>
      <c r="FQ1269" s="1"/>
      <c r="FR1269" s="1"/>
      <c r="FS1269" s="1"/>
      <c r="FT1269" s="1"/>
      <c r="FU1269" s="1"/>
      <c r="FV1269" s="1"/>
      <c r="FW1269" s="1"/>
      <c r="FX1269" s="1"/>
      <c r="FY1269" s="1"/>
      <c r="FZ1269" s="1"/>
      <c r="GA1269" s="1"/>
      <c r="GB1269" s="1"/>
      <c r="GC1269" s="1"/>
      <c r="GD1269" s="1"/>
      <c r="GE1269" s="1"/>
      <c r="GF1269" s="1"/>
      <c r="GG1269" s="1"/>
      <c r="GH1269" s="1"/>
      <c r="GI1269" s="1"/>
      <c r="GJ1269" s="1"/>
      <c r="GK1269" s="1"/>
      <c r="GL1269" s="1"/>
      <c r="GM1269" s="1"/>
      <c r="GN1269" s="1"/>
      <c r="GO1269" s="1"/>
      <c r="GP1269" s="1"/>
      <c r="GQ1269" s="1"/>
    </row>
    <row r="1270" spans="1:199" s="4" customFormat="1">
      <c r="A1270" s="6"/>
      <c r="B1270" s="6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2"/>
      <c r="U1270" s="2"/>
      <c r="V1270" s="85"/>
      <c r="W1270" s="139"/>
      <c r="X1270" s="126"/>
      <c r="Y1270" s="85"/>
      <c r="Z1270" s="82"/>
      <c r="AA1270" s="82"/>
      <c r="AB1270" s="2"/>
      <c r="AC1270" s="2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  <c r="FC1270" s="1"/>
      <c r="FD1270" s="1"/>
      <c r="FE1270" s="1"/>
      <c r="FF1270" s="1"/>
      <c r="FG1270" s="1"/>
      <c r="FH1270" s="1"/>
      <c r="FI1270" s="1"/>
      <c r="FJ1270" s="1"/>
      <c r="FK1270" s="1"/>
      <c r="FL1270" s="1"/>
      <c r="FM1270" s="1"/>
      <c r="FN1270" s="1"/>
      <c r="FO1270" s="1"/>
      <c r="FP1270" s="1"/>
      <c r="FQ1270" s="1"/>
      <c r="FR1270" s="1"/>
      <c r="FS1270" s="1"/>
      <c r="FT1270" s="1"/>
      <c r="FU1270" s="1"/>
      <c r="FV1270" s="1"/>
      <c r="FW1270" s="1"/>
      <c r="FX1270" s="1"/>
      <c r="FY1270" s="1"/>
      <c r="FZ1270" s="1"/>
      <c r="GA1270" s="1"/>
      <c r="GB1270" s="1"/>
      <c r="GC1270" s="1"/>
      <c r="GD1270" s="1"/>
      <c r="GE1270" s="1"/>
      <c r="GF1270" s="1"/>
      <c r="GG1270" s="1"/>
      <c r="GH1270" s="1"/>
      <c r="GI1270" s="1"/>
      <c r="GJ1270" s="1"/>
      <c r="GK1270" s="1"/>
      <c r="GL1270" s="1"/>
      <c r="GM1270" s="1"/>
      <c r="GN1270" s="1"/>
      <c r="GO1270" s="1"/>
      <c r="GP1270" s="1"/>
      <c r="GQ1270" s="1"/>
    </row>
    <row r="1271" spans="1:199" s="4" customFormat="1">
      <c r="A1271" s="6"/>
      <c r="B1271" s="6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2"/>
      <c r="U1271" s="2"/>
      <c r="V1271" s="85"/>
      <c r="W1271" s="139"/>
      <c r="X1271" s="126"/>
      <c r="Y1271" s="85"/>
      <c r="Z1271" s="82"/>
      <c r="AA1271" s="82"/>
      <c r="AB1271" s="2"/>
      <c r="AC1271" s="2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  <c r="FC1271" s="1"/>
      <c r="FD1271" s="1"/>
      <c r="FE1271" s="1"/>
      <c r="FF1271" s="1"/>
      <c r="FG1271" s="1"/>
      <c r="FH1271" s="1"/>
      <c r="FI1271" s="1"/>
      <c r="FJ1271" s="1"/>
      <c r="FK1271" s="1"/>
      <c r="FL1271" s="1"/>
      <c r="FM1271" s="1"/>
      <c r="FN1271" s="1"/>
      <c r="FO1271" s="1"/>
      <c r="FP1271" s="1"/>
      <c r="FQ1271" s="1"/>
      <c r="FR1271" s="1"/>
      <c r="FS1271" s="1"/>
      <c r="FT1271" s="1"/>
      <c r="FU1271" s="1"/>
      <c r="FV1271" s="1"/>
      <c r="FW1271" s="1"/>
      <c r="FX1271" s="1"/>
      <c r="FY1271" s="1"/>
      <c r="FZ1271" s="1"/>
      <c r="GA1271" s="1"/>
      <c r="GB1271" s="1"/>
      <c r="GC1271" s="1"/>
      <c r="GD1271" s="1"/>
      <c r="GE1271" s="1"/>
      <c r="GF1271" s="1"/>
      <c r="GG1271" s="1"/>
      <c r="GH1271" s="1"/>
      <c r="GI1271" s="1"/>
      <c r="GJ1271" s="1"/>
      <c r="GK1271" s="1"/>
      <c r="GL1271" s="1"/>
      <c r="GM1271" s="1"/>
      <c r="GN1271" s="1"/>
      <c r="GO1271" s="1"/>
      <c r="GP1271" s="1"/>
      <c r="GQ1271" s="1"/>
    </row>
    <row r="1272" spans="1:199" s="4" customFormat="1">
      <c r="A1272" s="6"/>
      <c r="B1272" s="6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2"/>
      <c r="U1272" s="2"/>
      <c r="V1272" s="85"/>
      <c r="W1272" s="139"/>
      <c r="X1272" s="126"/>
      <c r="Y1272" s="85"/>
      <c r="Z1272" s="82"/>
      <c r="AA1272" s="82"/>
      <c r="AB1272" s="2"/>
      <c r="AC1272" s="2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  <c r="EL1272" s="1"/>
      <c r="EM1272" s="1"/>
      <c r="EN1272" s="1"/>
      <c r="EO1272" s="1"/>
      <c r="EP1272" s="1"/>
      <c r="EQ1272" s="1"/>
      <c r="ER1272" s="1"/>
      <c r="ES1272" s="1"/>
      <c r="ET1272" s="1"/>
      <c r="EU1272" s="1"/>
      <c r="EV1272" s="1"/>
      <c r="EW1272" s="1"/>
      <c r="EX1272" s="1"/>
      <c r="EY1272" s="1"/>
      <c r="EZ1272" s="1"/>
      <c r="FA1272" s="1"/>
      <c r="FB1272" s="1"/>
      <c r="FC1272" s="1"/>
      <c r="FD1272" s="1"/>
      <c r="FE1272" s="1"/>
      <c r="FF1272" s="1"/>
      <c r="FG1272" s="1"/>
      <c r="FH1272" s="1"/>
      <c r="FI1272" s="1"/>
      <c r="FJ1272" s="1"/>
      <c r="FK1272" s="1"/>
      <c r="FL1272" s="1"/>
      <c r="FM1272" s="1"/>
      <c r="FN1272" s="1"/>
      <c r="FO1272" s="1"/>
      <c r="FP1272" s="1"/>
      <c r="FQ1272" s="1"/>
      <c r="FR1272" s="1"/>
      <c r="FS1272" s="1"/>
      <c r="FT1272" s="1"/>
      <c r="FU1272" s="1"/>
      <c r="FV1272" s="1"/>
      <c r="FW1272" s="1"/>
      <c r="FX1272" s="1"/>
      <c r="FY1272" s="1"/>
      <c r="FZ1272" s="1"/>
      <c r="GA1272" s="1"/>
      <c r="GB1272" s="1"/>
      <c r="GC1272" s="1"/>
      <c r="GD1272" s="1"/>
      <c r="GE1272" s="1"/>
      <c r="GF1272" s="1"/>
      <c r="GG1272" s="1"/>
      <c r="GH1272" s="1"/>
      <c r="GI1272" s="1"/>
      <c r="GJ1272" s="1"/>
      <c r="GK1272" s="1"/>
      <c r="GL1272" s="1"/>
      <c r="GM1272" s="1"/>
      <c r="GN1272" s="1"/>
      <c r="GO1272" s="1"/>
      <c r="GP1272" s="1"/>
      <c r="GQ1272" s="1"/>
    </row>
    <row r="1273" spans="1:199" s="4" customFormat="1">
      <c r="A1273" s="6"/>
      <c r="B1273" s="6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2"/>
      <c r="U1273" s="2"/>
      <c r="V1273" s="85"/>
      <c r="W1273" s="139"/>
      <c r="X1273" s="126"/>
      <c r="Y1273" s="85"/>
      <c r="Z1273" s="82"/>
      <c r="AA1273" s="82"/>
      <c r="AB1273" s="2"/>
      <c r="AC1273" s="2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  <c r="FC1273" s="1"/>
      <c r="FD1273" s="1"/>
      <c r="FE1273" s="1"/>
      <c r="FF1273" s="1"/>
      <c r="FG1273" s="1"/>
      <c r="FH1273" s="1"/>
      <c r="FI1273" s="1"/>
      <c r="FJ1273" s="1"/>
      <c r="FK1273" s="1"/>
      <c r="FL1273" s="1"/>
      <c r="FM1273" s="1"/>
      <c r="FN1273" s="1"/>
      <c r="FO1273" s="1"/>
      <c r="FP1273" s="1"/>
      <c r="FQ1273" s="1"/>
      <c r="FR1273" s="1"/>
      <c r="FS1273" s="1"/>
      <c r="FT1273" s="1"/>
      <c r="FU1273" s="1"/>
      <c r="FV1273" s="1"/>
      <c r="FW1273" s="1"/>
      <c r="FX1273" s="1"/>
      <c r="FY1273" s="1"/>
      <c r="FZ1273" s="1"/>
      <c r="GA1273" s="1"/>
      <c r="GB1273" s="1"/>
      <c r="GC1273" s="1"/>
      <c r="GD1273" s="1"/>
      <c r="GE1273" s="1"/>
      <c r="GF1273" s="1"/>
      <c r="GG1273" s="1"/>
      <c r="GH1273" s="1"/>
      <c r="GI1273" s="1"/>
      <c r="GJ1273" s="1"/>
      <c r="GK1273" s="1"/>
      <c r="GL1273" s="1"/>
      <c r="GM1273" s="1"/>
      <c r="GN1273" s="1"/>
      <c r="GO1273" s="1"/>
      <c r="GP1273" s="1"/>
      <c r="GQ1273" s="1"/>
    </row>
    <row r="1274" spans="1:199" s="4" customFormat="1">
      <c r="A1274" s="6"/>
      <c r="B1274" s="6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2"/>
      <c r="U1274" s="2"/>
      <c r="V1274" s="85"/>
      <c r="W1274" s="139"/>
      <c r="X1274" s="126"/>
      <c r="Y1274" s="85"/>
      <c r="Z1274" s="82"/>
      <c r="AA1274" s="82"/>
      <c r="AB1274" s="2"/>
      <c r="AC1274" s="2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  <c r="FG1274" s="1"/>
      <c r="FH1274" s="1"/>
      <c r="FI1274" s="1"/>
      <c r="FJ1274" s="1"/>
      <c r="FK1274" s="1"/>
      <c r="FL1274" s="1"/>
      <c r="FM1274" s="1"/>
      <c r="FN1274" s="1"/>
      <c r="FO1274" s="1"/>
      <c r="FP1274" s="1"/>
      <c r="FQ1274" s="1"/>
      <c r="FR1274" s="1"/>
      <c r="FS1274" s="1"/>
      <c r="FT1274" s="1"/>
      <c r="FU1274" s="1"/>
      <c r="FV1274" s="1"/>
      <c r="FW1274" s="1"/>
      <c r="FX1274" s="1"/>
      <c r="FY1274" s="1"/>
      <c r="FZ1274" s="1"/>
      <c r="GA1274" s="1"/>
      <c r="GB1274" s="1"/>
      <c r="GC1274" s="1"/>
      <c r="GD1274" s="1"/>
      <c r="GE1274" s="1"/>
      <c r="GF1274" s="1"/>
      <c r="GG1274" s="1"/>
      <c r="GH1274" s="1"/>
      <c r="GI1274" s="1"/>
      <c r="GJ1274" s="1"/>
      <c r="GK1274" s="1"/>
      <c r="GL1274" s="1"/>
      <c r="GM1274" s="1"/>
      <c r="GN1274" s="1"/>
      <c r="GO1274" s="1"/>
      <c r="GP1274" s="1"/>
      <c r="GQ1274" s="1"/>
    </row>
    <row r="1275" spans="1:199" s="4" customFormat="1">
      <c r="A1275" s="6"/>
      <c r="B1275" s="6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2"/>
      <c r="U1275" s="2"/>
      <c r="V1275" s="85"/>
      <c r="W1275" s="139"/>
      <c r="X1275" s="126"/>
      <c r="Y1275" s="85"/>
      <c r="Z1275" s="82"/>
      <c r="AA1275" s="82"/>
      <c r="AB1275" s="2"/>
      <c r="AC1275" s="2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  <c r="FG1275" s="1"/>
      <c r="FH1275" s="1"/>
      <c r="FI1275" s="1"/>
      <c r="FJ1275" s="1"/>
      <c r="FK1275" s="1"/>
      <c r="FL1275" s="1"/>
      <c r="FM1275" s="1"/>
      <c r="FN1275" s="1"/>
      <c r="FO1275" s="1"/>
      <c r="FP1275" s="1"/>
      <c r="FQ1275" s="1"/>
      <c r="FR1275" s="1"/>
      <c r="FS1275" s="1"/>
      <c r="FT1275" s="1"/>
      <c r="FU1275" s="1"/>
      <c r="FV1275" s="1"/>
      <c r="FW1275" s="1"/>
      <c r="FX1275" s="1"/>
      <c r="FY1275" s="1"/>
      <c r="FZ1275" s="1"/>
      <c r="GA1275" s="1"/>
      <c r="GB1275" s="1"/>
      <c r="GC1275" s="1"/>
      <c r="GD1275" s="1"/>
      <c r="GE1275" s="1"/>
      <c r="GF1275" s="1"/>
      <c r="GG1275" s="1"/>
      <c r="GH1275" s="1"/>
      <c r="GI1275" s="1"/>
      <c r="GJ1275" s="1"/>
      <c r="GK1275" s="1"/>
      <c r="GL1275" s="1"/>
      <c r="GM1275" s="1"/>
      <c r="GN1275" s="1"/>
      <c r="GO1275" s="1"/>
      <c r="GP1275" s="1"/>
      <c r="GQ1275" s="1"/>
    </row>
    <row r="1276" spans="1:199" s="4" customFormat="1">
      <c r="A1276" s="6"/>
      <c r="B1276" s="6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2"/>
      <c r="U1276" s="2"/>
      <c r="V1276" s="85"/>
      <c r="W1276" s="139"/>
      <c r="X1276" s="126"/>
      <c r="Y1276" s="85"/>
      <c r="Z1276" s="82"/>
      <c r="AA1276" s="82"/>
      <c r="AB1276" s="2"/>
      <c r="AC1276" s="2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  <c r="EL1276" s="1"/>
      <c r="EM1276" s="1"/>
      <c r="EN1276" s="1"/>
      <c r="EO1276" s="1"/>
      <c r="EP1276" s="1"/>
      <c r="EQ1276" s="1"/>
      <c r="ER1276" s="1"/>
      <c r="ES1276" s="1"/>
      <c r="ET1276" s="1"/>
      <c r="EU1276" s="1"/>
      <c r="EV1276" s="1"/>
      <c r="EW1276" s="1"/>
      <c r="EX1276" s="1"/>
      <c r="EY1276" s="1"/>
      <c r="EZ1276" s="1"/>
      <c r="FA1276" s="1"/>
      <c r="FB1276" s="1"/>
      <c r="FC1276" s="1"/>
      <c r="FD1276" s="1"/>
      <c r="FE1276" s="1"/>
      <c r="FF1276" s="1"/>
      <c r="FG1276" s="1"/>
      <c r="FH1276" s="1"/>
      <c r="FI1276" s="1"/>
      <c r="FJ1276" s="1"/>
      <c r="FK1276" s="1"/>
      <c r="FL1276" s="1"/>
      <c r="FM1276" s="1"/>
      <c r="FN1276" s="1"/>
      <c r="FO1276" s="1"/>
      <c r="FP1276" s="1"/>
      <c r="FQ1276" s="1"/>
      <c r="FR1276" s="1"/>
      <c r="FS1276" s="1"/>
      <c r="FT1276" s="1"/>
      <c r="FU1276" s="1"/>
      <c r="FV1276" s="1"/>
      <c r="FW1276" s="1"/>
      <c r="FX1276" s="1"/>
      <c r="FY1276" s="1"/>
      <c r="FZ1276" s="1"/>
      <c r="GA1276" s="1"/>
      <c r="GB1276" s="1"/>
      <c r="GC1276" s="1"/>
      <c r="GD1276" s="1"/>
      <c r="GE1276" s="1"/>
      <c r="GF1276" s="1"/>
      <c r="GG1276" s="1"/>
      <c r="GH1276" s="1"/>
      <c r="GI1276" s="1"/>
      <c r="GJ1276" s="1"/>
      <c r="GK1276" s="1"/>
      <c r="GL1276" s="1"/>
      <c r="GM1276" s="1"/>
      <c r="GN1276" s="1"/>
      <c r="GO1276" s="1"/>
      <c r="GP1276" s="1"/>
      <c r="GQ1276" s="1"/>
    </row>
    <row r="1277" spans="1:199" s="4" customFormat="1">
      <c r="A1277" s="6"/>
      <c r="B1277" s="6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2"/>
      <c r="U1277" s="2"/>
      <c r="V1277" s="85"/>
      <c r="W1277" s="139"/>
      <c r="X1277" s="126"/>
      <c r="Y1277" s="85"/>
      <c r="Z1277" s="82"/>
      <c r="AA1277" s="82"/>
      <c r="AB1277" s="2"/>
      <c r="AC1277" s="2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  <c r="FC1277" s="1"/>
      <c r="FD1277" s="1"/>
      <c r="FE1277" s="1"/>
      <c r="FF1277" s="1"/>
      <c r="FG1277" s="1"/>
      <c r="FH1277" s="1"/>
      <c r="FI1277" s="1"/>
      <c r="FJ1277" s="1"/>
      <c r="FK1277" s="1"/>
      <c r="FL1277" s="1"/>
      <c r="FM1277" s="1"/>
      <c r="FN1277" s="1"/>
      <c r="FO1277" s="1"/>
      <c r="FP1277" s="1"/>
      <c r="FQ1277" s="1"/>
      <c r="FR1277" s="1"/>
      <c r="FS1277" s="1"/>
      <c r="FT1277" s="1"/>
      <c r="FU1277" s="1"/>
      <c r="FV1277" s="1"/>
      <c r="FW1277" s="1"/>
      <c r="FX1277" s="1"/>
      <c r="FY1277" s="1"/>
      <c r="FZ1277" s="1"/>
      <c r="GA1277" s="1"/>
      <c r="GB1277" s="1"/>
      <c r="GC1277" s="1"/>
      <c r="GD1277" s="1"/>
      <c r="GE1277" s="1"/>
      <c r="GF1277" s="1"/>
      <c r="GG1277" s="1"/>
      <c r="GH1277" s="1"/>
      <c r="GI1277" s="1"/>
      <c r="GJ1277" s="1"/>
      <c r="GK1277" s="1"/>
      <c r="GL1277" s="1"/>
      <c r="GM1277" s="1"/>
      <c r="GN1277" s="1"/>
      <c r="GO1277" s="1"/>
      <c r="GP1277" s="1"/>
      <c r="GQ1277" s="1"/>
    </row>
    <row r="1278" spans="1:199" s="4" customFormat="1">
      <c r="A1278" s="6"/>
      <c r="B1278" s="6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2"/>
      <c r="U1278" s="2"/>
      <c r="V1278" s="85"/>
      <c r="W1278" s="139"/>
      <c r="X1278" s="126"/>
      <c r="Y1278" s="85"/>
      <c r="Z1278" s="82"/>
      <c r="AA1278" s="82"/>
      <c r="AB1278" s="2"/>
      <c r="AC1278" s="2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  <c r="FC1278" s="1"/>
      <c r="FD1278" s="1"/>
      <c r="FE1278" s="1"/>
      <c r="FF1278" s="1"/>
      <c r="FG1278" s="1"/>
      <c r="FH1278" s="1"/>
      <c r="FI1278" s="1"/>
      <c r="FJ1278" s="1"/>
      <c r="FK1278" s="1"/>
      <c r="FL1278" s="1"/>
      <c r="FM1278" s="1"/>
      <c r="FN1278" s="1"/>
      <c r="FO1278" s="1"/>
      <c r="FP1278" s="1"/>
      <c r="FQ1278" s="1"/>
      <c r="FR1278" s="1"/>
      <c r="FS1278" s="1"/>
      <c r="FT1278" s="1"/>
      <c r="FU1278" s="1"/>
      <c r="FV1278" s="1"/>
      <c r="FW1278" s="1"/>
      <c r="FX1278" s="1"/>
      <c r="FY1278" s="1"/>
      <c r="FZ1278" s="1"/>
      <c r="GA1278" s="1"/>
      <c r="GB1278" s="1"/>
      <c r="GC1278" s="1"/>
      <c r="GD1278" s="1"/>
      <c r="GE1278" s="1"/>
      <c r="GF1278" s="1"/>
      <c r="GG1278" s="1"/>
      <c r="GH1278" s="1"/>
      <c r="GI1278" s="1"/>
      <c r="GJ1278" s="1"/>
      <c r="GK1278" s="1"/>
      <c r="GL1278" s="1"/>
      <c r="GM1278" s="1"/>
      <c r="GN1278" s="1"/>
      <c r="GO1278" s="1"/>
      <c r="GP1278" s="1"/>
      <c r="GQ1278" s="1"/>
    </row>
    <row r="1279" spans="1:199" s="4" customFormat="1">
      <c r="A1279" s="6"/>
      <c r="B1279" s="6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2"/>
      <c r="U1279" s="2"/>
      <c r="V1279" s="85"/>
      <c r="W1279" s="139"/>
      <c r="X1279" s="126"/>
      <c r="Y1279" s="85"/>
      <c r="Z1279" s="82"/>
      <c r="AA1279" s="82"/>
      <c r="AB1279" s="2"/>
      <c r="AC1279" s="2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  <c r="FC1279" s="1"/>
      <c r="FD1279" s="1"/>
      <c r="FE1279" s="1"/>
      <c r="FF1279" s="1"/>
      <c r="FG1279" s="1"/>
      <c r="FH1279" s="1"/>
      <c r="FI1279" s="1"/>
      <c r="FJ1279" s="1"/>
      <c r="FK1279" s="1"/>
      <c r="FL1279" s="1"/>
      <c r="FM1279" s="1"/>
      <c r="FN1279" s="1"/>
      <c r="FO1279" s="1"/>
      <c r="FP1279" s="1"/>
      <c r="FQ1279" s="1"/>
      <c r="FR1279" s="1"/>
      <c r="FS1279" s="1"/>
      <c r="FT1279" s="1"/>
      <c r="FU1279" s="1"/>
      <c r="FV1279" s="1"/>
      <c r="FW1279" s="1"/>
      <c r="FX1279" s="1"/>
      <c r="FY1279" s="1"/>
      <c r="FZ1279" s="1"/>
      <c r="GA1279" s="1"/>
      <c r="GB1279" s="1"/>
      <c r="GC1279" s="1"/>
      <c r="GD1279" s="1"/>
      <c r="GE1279" s="1"/>
      <c r="GF1279" s="1"/>
      <c r="GG1279" s="1"/>
      <c r="GH1279" s="1"/>
      <c r="GI1279" s="1"/>
      <c r="GJ1279" s="1"/>
      <c r="GK1279" s="1"/>
      <c r="GL1279" s="1"/>
      <c r="GM1279" s="1"/>
      <c r="GN1279" s="1"/>
      <c r="GO1279" s="1"/>
      <c r="GP1279" s="1"/>
      <c r="GQ1279" s="1"/>
    </row>
    <row r="1280" spans="1:199" s="4" customFormat="1">
      <c r="A1280" s="6"/>
      <c r="B1280" s="6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2"/>
      <c r="U1280" s="2"/>
      <c r="V1280" s="85"/>
      <c r="W1280" s="139"/>
      <c r="X1280" s="126"/>
      <c r="Y1280" s="85"/>
      <c r="Z1280" s="82"/>
      <c r="AA1280" s="82"/>
      <c r="AB1280" s="2"/>
      <c r="AC1280" s="2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  <c r="EL1280" s="1"/>
      <c r="EM1280" s="1"/>
      <c r="EN1280" s="1"/>
      <c r="EO1280" s="1"/>
      <c r="EP1280" s="1"/>
      <c r="EQ1280" s="1"/>
      <c r="ER1280" s="1"/>
      <c r="ES1280" s="1"/>
      <c r="ET1280" s="1"/>
      <c r="EU1280" s="1"/>
      <c r="EV1280" s="1"/>
      <c r="EW1280" s="1"/>
      <c r="EX1280" s="1"/>
      <c r="EY1280" s="1"/>
      <c r="EZ1280" s="1"/>
      <c r="FA1280" s="1"/>
      <c r="FB1280" s="1"/>
      <c r="FC1280" s="1"/>
      <c r="FD1280" s="1"/>
      <c r="FE1280" s="1"/>
      <c r="FF1280" s="1"/>
      <c r="FG1280" s="1"/>
      <c r="FH1280" s="1"/>
      <c r="FI1280" s="1"/>
      <c r="FJ1280" s="1"/>
      <c r="FK1280" s="1"/>
      <c r="FL1280" s="1"/>
      <c r="FM1280" s="1"/>
      <c r="FN1280" s="1"/>
      <c r="FO1280" s="1"/>
      <c r="FP1280" s="1"/>
      <c r="FQ1280" s="1"/>
      <c r="FR1280" s="1"/>
      <c r="FS1280" s="1"/>
      <c r="FT1280" s="1"/>
      <c r="FU1280" s="1"/>
      <c r="FV1280" s="1"/>
      <c r="FW1280" s="1"/>
      <c r="FX1280" s="1"/>
      <c r="FY1280" s="1"/>
      <c r="FZ1280" s="1"/>
      <c r="GA1280" s="1"/>
      <c r="GB1280" s="1"/>
      <c r="GC1280" s="1"/>
      <c r="GD1280" s="1"/>
      <c r="GE1280" s="1"/>
      <c r="GF1280" s="1"/>
      <c r="GG1280" s="1"/>
      <c r="GH1280" s="1"/>
      <c r="GI1280" s="1"/>
      <c r="GJ1280" s="1"/>
      <c r="GK1280" s="1"/>
      <c r="GL1280" s="1"/>
      <c r="GM1280" s="1"/>
      <c r="GN1280" s="1"/>
      <c r="GO1280" s="1"/>
      <c r="GP1280" s="1"/>
      <c r="GQ1280" s="1"/>
    </row>
    <row r="1281" spans="1:199" s="4" customFormat="1">
      <c r="A1281" s="6"/>
      <c r="B1281" s="6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2"/>
      <c r="U1281" s="2"/>
      <c r="V1281" s="85"/>
      <c r="W1281" s="139"/>
      <c r="X1281" s="126"/>
      <c r="Y1281" s="85"/>
      <c r="Z1281" s="82"/>
      <c r="AA1281" s="82"/>
      <c r="AB1281" s="2"/>
      <c r="AC1281" s="2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  <c r="EL1281" s="1"/>
      <c r="EM1281" s="1"/>
      <c r="EN1281" s="1"/>
      <c r="EO1281" s="1"/>
      <c r="EP1281" s="1"/>
      <c r="EQ1281" s="1"/>
      <c r="ER1281" s="1"/>
      <c r="ES1281" s="1"/>
      <c r="ET1281" s="1"/>
      <c r="EU1281" s="1"/>
      <c r="EV1281" s="1"/>
      <c r="EW1281" s="1"/>
      <c r="EX1281" s="1"/>
      <c r="EY1281" s="1"/>
      <c r="EZ1281" s="1"/>
      <c r="FA1281" s="1"/>
      <c r="FB1281" s="1"/>
      <c r="FC1281" s="1"/>
      <c r="FD1281" s="1"/>
      <c r="FE1281" s="1"/>
      <c r="FF1281" s="1"/>
      <c r="FG1281" s="1"/>
      <c r="FH1281" s="1"/>
      <c r="FI1281" s="1"/>
      <c r="FJ1281" s="1"/>
      <c r="FK1281" s="1"/>
      <c r="FL1281" s="1"/>
      <c r="FM1281" s="1"/>
      <c r="FN1281" s="1"/>
      <c r="FO1281" s="1"/>
      <c r="FP1281" s="1"/>
      <c r="FQ1281" s="1"/>
      <c r="FR1281" s="1"/>
      <c r="FS1281" s="1"/>
      <c r="FT1281" s="1"/>
      <c r="FU1281" s="1"/>
      <c r="FV1281" s="1"/>
      <c r="FW1281" s="1"/>
      <c r="FX1281" s="1"/>
      <c r="FY1281" s="1"/>
      <c r="FZ1281" s="1"/>
      <c r="GA1281" s="1"/>
      <c r="GB1281" s="1"/>
      <c r="GC1281" s="1"/>
      <c r="GD1281" s="1"/>
      <c r="GE1281" s="1"/>
      <c r="GF1281" s="1"/>
      <c r="GG1281" s="1"/>
      <c r="GH1281" s="1"/>
      <c r="GI1281" s="1"/>
      <c r="GJ1281" s="1"/>
      <c r="GK1281" s="1"/>
      <c r="GL1281" s="1"/>
      <c r="GM1281" s="1"/>
      <c r="GN1281" s="1"/>
      <c r="GO1281" s="1"/>
      <c r="GP1281" s="1"/>
      <c r="GQ1281" s="1"/>
    </row>
    <row r="1282" spans="1:199" s="4" customFormat="1">
      <c r="A1282" s="6"/>
      <c r="B1282" s="6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2"/>
      <c r="U1282" s="2"/>
      <c r="V1282" s="85"/>
      <c r="W1282" s="139"/>
      <c r="X1282" s="126"/>
      <c r="Y1282" s="85"/>
      <c r="Z1282" s="82"/>
      <c r="AA1282" s="82"/>
      <c r="AB1282" s="2"/>
      <c r="AC1282" s="2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  <c r="FC1282" s="1"/>
      <c r="FD1282" s="1"/>
      <c r="FE1282" s="1"/>
      <c r="FF1282" s="1"/>
      <c r="FG1282" s="1"/>
      <c r="FH1282" s="1"/>
      <c r="FI1282" s="1"/>
      <c r="FJ1282" s="1"/>
      <c r="FK1282" s="1"/>
      <c r="FL1282" s="1"/>
      <c r="FM1282" s="1"/>
      <c r="FN1282" s="1"/>
      <c r="FO1282" s="1"/>
      <c r="FP1282" s="1"/>
      <c r="FQ1282" s="1"/>
      <c r="FR1282" s="1"/>
      <c r="FS1282" s="1"/>
      <c r="FT1282" s="1"/>
      <c r="FU1282" s="1"/>
      <c r="FV1282" s="1"/>
      <c r="FW1282" s="1"/>
      <c r="FX1282" s="1"/>
      <c r="FY1282" s="1"/>
      <c r="FZ1282" s="1"/>
      <c r="GA1282" s="1"/>
      <c r="GB1282" s="1"/>
      <c r="GC1282" s="1"/>
      <c r="GD1282" s="1"/>
      <c r="GE1282" s="1"/>
      <c r="GF1282" s="1"/>
      <c r="GG1282" s="1"/>
      <c r="GH1282" s="1"/>
      <c r="GI1282" s="1"/>
      <c r="GJ1282" s="1"/>
      <c r="GK1282" s="1"/>
      <c r="GL1282" s="1"/>
      <c r="GM1282" s="1"/>
      <c r="GN1282" s="1"/>
      <c r="GO1282" s="1"/>
      <c r="GP1282" s="1"/>
      <c r="GQ1282" s="1"/>
    </row>
    <row r="1283" spans="1:199" s="4" customFormat="1">
      <c r="A1283" s="6"/>
      <c r="B1283" s="6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2"/>
      <c r="U1283" s="2"/>
      <c r="V1283" s="85"/>
      <c r="W1283" s="139"/>
      <c r="X1283" s="126"/>
      <c r="Y1283" s="85"/>
      <c r="Z1283" s="82"/>
      <c r="AA1283" s="82"/>
      <c r="AB1283" s="2"/>
      <c r="AC1283" s="2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  <c r="FC1283" s="1"/>
      <c r="FD1283" s="1"/>
      <c r="FE1283" s="1"/>
      <c r="FF1283" s="1"/>
      <c r="FG1283" s="1"/>
      <c r="FH1283" s="1"/>
      <c r="FI1283" s="1"/>
      <c r="FJ1283" s="1"/>
      <c r="FK1283" s="1"/>
      <c r="FL1283" s="1"/>
      <c r="FM1283" s="1"/>
      <c r="FN1283" s="1"/>
      <c r="FO1283" s="1"/>
      <c r="FP1283" s="1"/>
      <c r="FQ1283" s="1"/>
      <c r="FR1283" s="1"/>
      <c r="FS1283" s="1"/>
      <c r="FT1283" s="1"/>
      <c r="FU1283" s="1"/>
      <c r="FV1283" s="1"/>
      <c r="FW1283" s="1"/>
      <c r="FX1283" s="1"/>
      <c r="FY1283" s="1"/>
      <c r="FZ1283" s="1"/>
      <c r="GA1283" s="1"/>
      <c r="GB1283" s="1"/>
      <c r="GC1283" s="1"/>
      <c r="GD1283" s="1"/>
      <c r="GE1283" s="1"/>
      <c r="GF1283" s="1"/>
      <c r="GG1283" s="1"/>
      <c r="GH1283" s="1"/>
      <c r="GI1283" s="1"/>
      <c r="GJ1283" s="1"/>
      <c r="GK1283" s="1"/>
      <c r="GL1283" s="1"/>
      <c r="GM1283" s="1"/>
      <c r="GN1283" s="1"/>
      <c r="GO1283" s="1"/>
      <c r="GP1283" s="1"/>
      <c r="GQ1283" s="1"/>
    </row>
    <row r="1284" spans="1:199" s="4" customFormat="1">
      <c r="A1284" s="6"/>
      <c r="B1284" s="6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2"/>
      <c r="U1284" s="2"/>
      <c r="V1284" s="85"/>
      <c r="W1284" s="139"/>
      <c r="X1284" s="126"/>
      <c r="Y1284" s="85"/>
      <c r="Z1284" s="82"/>
      <c r="AA1284" s="82"/>
      <c r="AB1284" s="2"/>
      <c r="AC1284" s="2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  <c r="EL1284" s="1"/>
      <c r="EM1284" s="1"/>
      <c r="EN1284" s="1"/>
      <c r="EO1284" s="1"/>
      <c r="EP1284" s="1"/>
      <c r="EQ1284" s="1"/>
      <c r="ER1284" s="1"/>
      <c r="ES1284" s="1"/>
      <c r="ET1284" s="1"/>
      <c r="EU1284" s="1"/>
      <c r="EV1284" s="1"/>
      <c r="EW1284" s="1"/>
      <c r="EX1284" s="1"/>
      <c r="EY1284" s="1"/>
      <c r="EZ1284" s="1"/>
      <c r="FA1284" s="1"/>
      <c r="FB1284" s="1"/>
      <c r="FC1284" s="1"/>
      <c r="FD1284" s="1"/>
      <c r="FE1284" s="1"/>
      <c r="FF1284" s="1"/>
      <c r="FG1284" s="1"/>
      <c r="FH1284" s="1"/>
      <c r="FI1284" s="1"/>
      <c r="FJ1284" s="1"/>
      <c r="FK1284" s="1"/>
      <c r="FL1284" s="1"/>
      <c r="FM1284" s="1"/>
      <c r="FN1284" s="1"/>
      <c r="FO1284" s="1"/>
      <c r="FP1284" s="1"/>
      <c r="FQ1284" s="1"/>
      <c r="FR1284" s="1"/>
      <c r="FS1284" s="1"/>
      <c r="FT1284" s="1"/>
      <c r="FU1284" s="1"/>
      <c r="FV1284" s="1"/>
      <c r="FW1284" s="1"/>
      <c r="FX1284" s="1"/>
      <c r="FY1284" s="1"/>
      <c r="FZ1284" s="1"/>
      <c r="GA1284" s="1"/>
      <c r="GB1284" s="1"/>
      <c r="GC1284" s="1"/>
      <c r="GD1284" s="1"/>
      <c r="GE1284" s="1"/>
      <c r="GF1284" s="1"/>
      <c r="GG1284" s="1"/>
      <c r="GH1284" s="1"/>
      <c r="GI1284" s="1"/>
      <c r="GJ1284" s="1"/>
      <c r="GK1284" s="1"/>
      <c r="GL1284" s="1"/>
      <c r="GM1284" s="1"/>
      <c r="GN1284" s="1"/>
      <c r="GO1284" s="1"/>
      <c r="GP1284" s="1"/>
      <c r="GQ1284" s="1"/>
    </row>
    <row r="1285" spans="1:199" s="4" customFormat="1">
      <c r="A1285" s="6"/>
      <c r="B1285" s="6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2"/>
      <c r="U1285" s="2"/>
      <c r="V1285" s="85"/>
      <c r="W1285" s="139"/>
      <c r="X1285" s="126"/>
      <c r="Y1285" s="85"/>
      <c r="Z1285" s="82"/>
      <c r="AA1285" s="82"/>
      <c r="AB1285" s="2"/>
      <c r="AC1285" s="2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  <c r="EL1285" s="1"/>
      <c r="EM1285" s="1"/>
      <c r="EN1285" s="1"/>
      <c r="EO1285" s="1"/>
      <c r="EP1285" s="1"/>
      <c r="EQ1285" s="1"/>
      <c r="ER1285" s="1"/>
      <c r="ES1285" s="1"/>
      <c r="ET1285" s="1"/>
      <c r="EU1285" s="1"/>
      <c r="EV1285" s="1"/>
      <c r="EW1285" s="1"/>
      <c r="EX1285" s="1"/>
      <c r="EY1285" s="1"/>
      <c r="EZ1285" s="1"/>
      <c r="FA1285" s="1"/>
      <c r="FB1285" s="1"/>
      <c r="FC1285" s="1"/>
      <c r="FD1285" s="1"/>
      <c r="FE1285" s="1"/>
      <c r="FF1285" s="1"/>
      <c r="FG1285" s="1"/>
      <c r="FH1285" s="1"/>
      <c r="FI1285" s="1"/>
      <c r="FJ1285" s="1"/>
      <c r="FK1285" s="1"/>
      <c r="FL1285" s="1"/>
      <c r="FM1285" s="1"/>
      <c r="FN1285" s="1"/>
      <c r="FO1285" s="1"/>
      <c r="FP1285" s="1"/>
      <c r="FQ1285" s="1"/>
      <c r="FR1285" s="1"/>
      <c r="FS1285" s="1"/>
      <c r="FT1285" s="1"/>
      <c r="FU1285" s="1"/>
      <c r="FV1285" s="1"/>
      <c r="FW1285" s="1"/>
      <c r="FX1285" s="1"/>
      <c r="FY1285" s="1"/>
      <c r="FZ1285" s="1"/>
      <c r="GA1285" s="1"/>
      <c r="GB1285" s="1"/>
      <c r="GC1285" s="1"/>
      <c r="GD1285" s="1"/>
      <c r="GE1285" s="1"/>
      <c r="GF1285" s="1"/>
      <c r="GG1285" s="1"/>
      <c r="GH1285" s="1"/>
      <c r="GI1285" s="1"/>
      <c r="GJ1285" s="1"/>
      <c r="GK1285" s="1"/>
      <c r="GL1285" s="1"/>
      <c r="GM1285" s="1"/>
      <c r="GN1285" s="1"/>
      <c r="GO1285" s="1"/>
      <c r="GP1285" s="1"/>
      <c r="GQ1285" s="1"/>
    </row>
    <row r="1286" spans="1:199" s="4" customFormat="1">
      <c r="A1286" s="6"/>
      <c r="B1286" s="6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2"/>
      <c r="U1286" s="2"/>
      <c r="V1286" s="85"/>
      <c r="W1286" s="139"/>
      <c r="X1286" s="126"/>
      <c r="Y1286" s="85"/>
      <c r="Z1286" s="82"/>
      <c r="AA1286" s="82"/>
      <c r="AB1286" s="2"/>
      <c r="AC1286" s="2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  <c r="EL1286" s="1"/>
      <c r="EM1286" s="1"/>
      <c r="EN1286" s="1"/>
      <c r="EO1286" s="1"/>
      <c r="EP1286" s="1"/>
      <c r="EQ1286" s="1"/>
      <c r="ER1286" s="1"/>
      <c r="ES1286" s="1"/>
      <c r="ET1286" s="1"/>
      <c r="EU1286" s="1"/>
      <c r="EV1286" s="1"/>
      <c r="EW1286" s="1"/>
      <c r="EX1286" s="1"/>
      <c r="EY1286" s="1"/>
      <c r="EZ1286" s="1"/>
      <c r="FA1286" s="1"/>
      <c r="FB1286" s="1"/>
      <c r="FC1286" s="1"/>
      <c r="FD1286" s="1"/>
      <c r="FE1286" s="1"/>
      <c r="FF1286" s="1"/>
      <c r="FG1286" s="1"/>
      <c r="FH1286" s="1"/>
      <c r="FI1286" s="1"/>
      <c r="FJ1286" s="1"/>
      <c r="FK1286" s="1"/>
      <c r="FL1286" s="1"/>
      <c r="FM1286" s="1"/>
      <c r="FN1286" s="1"/>
      <c r="FO1286" s="1"/>
      <c r="FP1286" s="1"/>
      <c r="FQ1286" s="1"/>
      <c r="FR1286" s="1"/>
      <c r="FS1286" s="1"/>
      <c r="FT1286" s="1"/>
      <c r="FU1286" s="1"/>
      <c r="FV1286" s="1"/>
      <c r="FW1286" s="1"/>
      <c r="FX1286" s="1"/>
      <c r="FY1286" s="1"/>
      <c r="FZ1286" s="1"/>
      <c r="GA1286" s="1"/>
      <c r="GB1286" s="1"/>
      <c r="GC1286" s="1"/>
      <c r="GD1286" s="1"/>
      <c r="GE1286" s="1"/>
      <c r="GF1286" s="1"/>
      <c r="GG1286" s="1"/>
      <c r="GH1286" s="1"/>
      <c r="GI1286" s="1"/>
      <c r="GJ1286" s="1"/>
      <c r="GK1286" s="1"/>
      <c r="GL1286" s="1"/>
      <c r="GM1286" s="1"/>
      <c r="GN1286" s="1"/>
      <c r="GO1286" s="1"/>
      <c r="GP1286" s="1"/>
      <c r="GQ1286" s="1"/>
    </row>
    <row r="1287" spans="1:199" s="4" customFormat="1">
      <c r="A1287" s="6"/>
      <c r="B1287" s="6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2"/>
      <c r="U1287" s="2"/>
      <c r="V1287" s="85"/>
      <c r="W1287" s="139"/>
      <c r="X1287" s="126"/>
      <c r="Y1287" s="85"/>
      <c r="Z1287" s="82"/>
      <c r="AA1287" s="82"/>
      <c r="AB1287" s="2"/>
      <c r="AC1287" s="2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  <c r="EL1287" s="1"/>
      <c r="EM1287" s="1"/>
      <c r="EN1287" s="1"/>
      <c r="EO1287" s="1"/>
      <c r="EP1287" s="1"/>
      <c r="EQ1287" s="1"/>
      <c r="ER1287" s="1"/>
      <c r="ES1287" s="1"/>
      <c r="ET1287" s="1"/>
      <c r="EU1287" s="1"/>
      <c r="EV1287" s="1"/>
      <c r="EW1287" s="1"/>
      <c r="EX1287" s="1"/>
      <c r="EY1287" s="1"/>
      <c r="EZ1287" s="1"/>
      <c r="FA1287" s="1"/>
      <c r="FB1287" s="1"/>
      <c r="FC1287" s="1"/>
      <c r="FD1287" s="1"/>
      <c r="FE1287" s="1"/>
      <c r="FF1287" s="1"/>
      <c r="FG1287" s="1"/>
      <c r="FH1287" s="1"/>
      <c r="FI1287" s="1"/>
      <c r="FJ1287" s="1"/>
      <c r="FK1287" s="1"/>
      <c r="FL1287" s="1"/>
      <c r="FM1287" s="1"/>
      <c r="FN1287" s="1"/>
      <c r="FO1287" s="1"/>
      <c r="FP1287" s="1"/>
      <c r="FQ1287" s="1"/>
      <c r="FR1287" s="1"/>
      <c r="FS1287" s="1"/>
      <c r="FT1287" s="1"/>
      <c r="FU1287" s="1"/>
      <c r="FV1287" s="1"/>
      <c r="FW1287" s="1"/>
      <c r="FX1287" s="1"/>
      <c r="FY1287" s="1"/>
      <c r="FZ1287" s="1"/>
      <c r="GA1287" s="1"/>
      <c r="GB1287" s="1"/>
      <c r="GC1287" s="1"/>
      <c r="GD1287" s="1"/>
      <c r="GE1287" s="1"/>
      <c r="GF1287" s="1"/>
      <c r="GG1287" s="1"/>
      <c r="GH1287" s="1"/>
      <c r="GI1287" s="1"/>
      <c r="GJ1287" s="1"/>
      <c r="GK1287" s="1"/>
      <c r="GL1287" s="1"/>
      <c r="GM1287" s="1"/>
      <c r="GN1287" s="1"/>
      <c r="GO1287" s="1"/>
      <c r="GP1287" s="1"/>
      <c r="GQ1287" s="1"/>
    </row>
    <row r="1288" spans="1:199" s="4" customFormat="1">
      <c r="A1288" s="6"/>
      <c r="B1288" s="6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2"/>
      <c r="U1288" s="2"/>
      <c r="V1288" s="85"/>
      <c r="W1288" s="139"/>
      <c r="X1288" s="126"/>
      <c r="Y1288" s="85"/>
      <c r="Z1288" s="82"/>
      <c r="AA1288" s="82"/>
      <c r="AB1288" s="2"/>
      <c r="AC1288" s="2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  <c r="EL1288" s="1"/>
      <c r="EM1288" s="1"/>
      <c r="EN1288" s="1"/>
      <c r="EO1288" s="1"/>
      <c r="EP1288" s="1"/>
      <c r="EQ1288" s="1"/>
      <c r="ER1288" s="1"/>
      <c r="ES1288" s="1"/>
      <c r="ET1288" s="1"/>
      <c r="EU1288" s="1"/>
      <c r="EV1288" s="1"/>
      <c r="EW1288" s="1"/>
      <c r="EX1288" s="1"/>
      <c r="EY1288" s="1"/>
      <c r="EZ1288" s="1"/>
      <c r="FA1288" s="1"/>
      <c r="FB1288" s="1"/>
      <c r="FC1288" s="1"/>
      <c r="FD1288" s="1"/>
      <c r="FE1288" s="1"/>
      <c r="FF1288" s="1"/>
      <c r="FG1288" s="1"/>
      <c r="FH1288" s="1"/>
      <c r="FI1288" s="1"/>
      <c r="FJ1288" s="1"/>
      <c r="FK1288" s="1"/>
      <c r="FL1288" s="1"/>
      <c r="FM1288" s="1"/>
      <c r="FN1288" s="1"/>
      <c r="FO1288" s="1"/>
      <c r="FP1288" s="1"/>
      <c r="FQ1288" s="1"/>
      <c r="FR1288" s="1"/>
      <c r="FS1288" s="1"/>
      <c r="FT1288" s="1"/>
      <c r="FU1288" s="1"/>
      <c r="FV1288" s="1"/>
      <c r="FW1288" s="1"/>
      <c r="FX1288" s="1"/>
      <c r="FY1288" s="1"/>
      <c r="FZ1288" s="1"/>
      <c r="GA1288" s="1"/>
      <c r="GB1288" s="1"/>
      <c r="GC1288" s="1"/>
      <c r="GD1288" s="1"/>
      <c r="GE1288" s="1"/>
      <c r="GF1288" s="1"/>
      <c r="GG1288" s="1"/>
      <c r="GH1288" s="1"/>
      <c r="GI1288" s="1"/>
      <c r="GJ1288" s="1"/>
      <c r="GK1288" s="1"/>
      <c r="GL1288" s="1"/>
      <c r="GM1288" s="1"/>
      <c r="GN1288" s="1"/>
      <c r="GO1288" s="1"/>
      <c r="GP1288" s="1"/>
      <c r="GQ1288" s="1"/>
    </row>
    <row r="1289" spans="1:199" s="4" customFormat="1">
      <c r="A1289" s="6"/>
      <c r="B1289" s="6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2"/>
      <c r="U1289" s="2"/>
      <c r="V1289" s="85"/>
      <c r="W1289" s="139"/>
      <c r="X1289" s="126"/>
      <c r="Y1289" s="85"/>
      <c r="Z1289" s="82"/>
      <c r="AA1289" s="82"/>
      <c r="AB1289" s="2"/>
      <c r="AC1289" s="2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  <c r="EL1289" s="1"/>
      <c r="EM1289" s="1"/>
      <c r="EN1289" s="1"/>
      <c r="EO1289" s="1"/>
      <c r="EP1289" s="1"/>
      <c r="EQ1289" s="1"/>
      <c r="ER1289" s="1"/>
      <c r="ES1289" s="1"/>
      <c r="ET1289" s="1"/>
      <c r="EU1289" s="1"/>
      <c r="EV1289" s="1"/>
      <c r="EW1289" s="1"/>
      <c r="EX1289" s="1"/>
      <c r="EY1289" s="1"/>
      <c r="EZ1289" s="1"/>
      <c r="FA1289" s="1"/>
      <c r="FB1289" s="1"/>
      <c r="FC1289" s="1"/>
      <c r="FD1289" s="1"/>
      <c r="FE1289" s="1"/>
      <c r="FF1289" s="1"/>
      <c r="FG1289" s="1"/>
      <c r="FH1289" s="1"/>
      <c r="FI1289" s="1"/>
      <c r="FJ1289" s="1"/>
      <c r="FK1289" s="1"/>
      <c r="FL1289" s="1"/>
      <c r="FM1289" s="1"/>
      <c r="FN1289" s="1"/>
      <c r="FO1289" s="1"/>
      <c r="FP1289" s="1"/>
      <c r="FQ1289" s="1"/>
      <c r="FR1289" s="1"/>
      <c r="FS1289" s="1"/>
      <c r="FT1289" s="1"/>
      <c r="FU1289" s="1"/>
      <c r="FV1289" s="1"/>
      <c r="FW1289" s="1"/>
      <c r="FX1289" s="1"/>
      <c r="FY1289" s="1"/>
      <c r="FZ1289" s="1"/>
      <c r="GA1289" s="1"/>
      <c r="GB1289" s="1"/>
      <c r="GC1289" s="1"/>
      <c r="GD1289" s="1"/>
      <c r="GE1289" s="1"/>
      <c r="GF1289" s="1"/>
      <c r="GG1289" s="1"/>
      <c r="GH1289" s="1"/>
      <c r="GI1289" s="1"/>
      <c r="GJ1289" s="1"/>
      <c r="GK1289" s="1"/>
      <c r="GL1289" s="1"/>
      <c r="GM1289" s="1"/>
      <c r="GN1289" s="1"/>
      <c r="GO1289" s="1"/>
      <c r="GP1289" s="1"/>
      <c r="GQ1289" s="1"/>
    </row>
    <row r="1290" spans="1:199" s="4" customFormat="1">
      <c r="A1290" s="6"/>
      <c r="B1290" s="6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2"/>
      <c r="U1290" s="2"/>
      <c r="V1290" s="85"/>
      <c r="W1290" s="139"/>
      <c r="X1290" s="126"/>
      <c r="Y1290" s="85"/>
      <c r="Z1290" s="82"/>
      <c r="AA1290" s="82"/>
      <c r="AB1290" s="2"/>
      <c r="AC1290" s="2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  <c r="EL1290" s="1"/>
      <c r="EM1290" s="1"/>
      <c r="EN1290" s="1"/>
      <c r="EO1290" s="1"/>
      <c r="EP1290" s="1"/>
      <c r="EQ1290" s="1"/>
      <c r="ER1290" s="1"/>
      <c r="ES1290" s="1"/>
      <c r="ET1290" s="1"/>
      <c r="EU1290" s="1"/>
      <c r="EV1290" s="1"/>
      <c r="EW1290" s="1"/>
      <c r="EX1290" s="1"/>
      <c r="EY1290" s="1"/>
      <c r="EZ1290" s="1"/>
      <c r="FA1290" s="1"/>
      <c r="FB1290" s="1"/>
      <c r="FC1290" s="1"/>
      <c r="FD1290" s="1"/>
      <c r="FE1290" s="1"/>
      <c r="FF1290" s="1"/>
      <c r="FG1290" s="1"/>
      <c r="FH1290" s="1"/>
      <c r="FI1290" s="1"/>
      <c r="FJ1290" s="1"/>
      <c r="FK1290" s="1"/>
      <c r="FL1290" s="1"/>
      <c r="FM1290" s="1"/>
      <c r="FN1290" s="1"/>
      <c r="FO1290" s="1"/>
      <c r="FP1290" s="1"/>
      <c r="FQ1290" s="1"/>
      <c r="FR1290" s="1"/>
      <c r="FS1290" s="1"/>
      <c r="FT1290" s="1"/>
      <c r="FU1290" s="1"/>
      <c r="FV1290" s="1"/>
      <c r="FW1290" s="1"/>
      <c r="FX1290" s="1"/>
      <c r="FY1290" s="1"/>
      <c r="FZ1290" s="1"/>
      <c r="GA1290" s="1"/>
      <c r="GB1290" s="1"/>
      <c r="GC1290" s="1"/>
      <c r="GD1290" s="1"/>
      <c r="GE1290" s="1"/>
      <c r="GF1290" s="1"/>
      <c r="GG1290" s="1"/>
      <c r="GH1290" s="1"/>
      <c r="GI1290" s="1"/>
      <c r="GJ1290" s="1"/>
      <c r="GK1290" s="1"/>
      <c r="GL1290" s="1"/>
      <c r="GM1290" s="1"/>
      <c r="GN1290" s="1"/>
      <c r="GO1290" s="1"/>
      <c r="GP1290" s="1"/>
      <c r="GQ1290" s="1"/>
    </row>
    <row r="1291" spans="1:199" s="4" customFormat="1">
      <c r="A1291" s="6"/>
      <c r="B1291" s="6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2"/>
      <c r="U1291" s="2"/>
      <c r="V1291" s="85"/>
      <c r="W1291" s="139"/>
      <c r="X1291" s="126"/>
      <c r="Y1291" s="85"/>
      <c r="Z1291" s="82"/>
      <c r="AA1291" s="82"/>
      <c r="AB1291" s="2"/>
      <c r="AC1291" s="2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  <c r="EL1291" s="1"/>
      <c r="EM1291" s="1"/>
      <c r="EN1291" s="1"/>
      <c r="EO1291" s="1"/>
      <c r="EP1291" s="1"/>
      <c r="EQ1291" s="1"/>
      <c r="ER1291" s="1"/>
      <c r="ES1291" s="1"/>
      <c r="ET1291" s="1"/>
      <c r="EU1291" s="1"/>
      <c r="EV1291" s="1"/>
      <c r="EW1291" s="1"/>
      <c r="EX1291" s="1"/>
      <c r="EY1291" s="1"/>
      <c r="EZ1291" s="1"/>
      <c r="FA1291" s="1"/>
      <c r="FB1291" s="1"/>
      <c r="FC1291" s="1"/>
      <c r="FD1291" s="1"/>
      <c r="FE1291" s="1"/>
      <c r="FF1291" s="1"/>
      <c r="FG1291" s="1"/>
      <c r="FH1291" s="1"/>
      <c r="FI1291" s="1"/>
      <c r="FJ1291" s="1"/>
      <c r="FK1291" s="1"/>
      <c r="FL1291" s="1"/>
      <c r="FM1291" s="1"/>
      <c r="FN1291" s="1"/>
      <c r="FO1291" s="1"/>
      <c r="FP1291" s="1"/>
      <c r="FQ1291" s="1"/>
      <c r="FR1291" s="1"/>
      <c r="FS1291" s="1"/>
      <c r="FT1291" s="1"/>
      <c r="FU1291" s="1"/>
      <c r="FV1291" s="1"/>
      <c r="FW1291" s="1"/>
      <c r="FX1291" s="1"/>
      <c r="FY1291" s="1"/>
      <c r="FZ1291" s="1"/>
      <c r="GA1291" s="1"/>
      <c r="GB1291" s="1"/>
      <c r="GC1291" s="1"/>
      <c r="GD1291" s="1"/>
      <c r="GE1291" s="1"/>
      <c r="GF1291" s="1"/>
      <c r="GG1291" s="1"/>
      <c r="GH1291" s="1"/>
      <c r="GI1291" s="1"/>
      <c r="GJ1291" s="1"/>
      <c r="GK1291" s="1"/>
      <c r="GL1291" s="1"/>
      <c r="GM1291" s="1"/>
      <c r="GN1291" s="1"/>
      <c r="GO1291" s="1"/>
      <c r="GP1291" s="1"/>
      <c r="GQ1291" s="1"/>
    </row>
    <row r="1292" spans="1:199" s="4" customFormat="1">
      <c r="A1292" s="6"/>
      <c r="B1292" s="6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2"/>
      <c r="U1292" s="2"/>
      <c r="V1292" s="85"/>
      <c r="W1292" s="139"/>
      <c r="X1292" s="126"/>
      <c r="Y1292" s="85"/>
      <c r="Z1292" s="82"/>
      <c r="AA1292" s="82"/>
      <c r="AB1292" s="2"/>
      <c r="AC1292" s="2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  <c r="EL1292" s="1"/>
      <c r="EM1292" s="1"/>
      <c r="EN1292" s="1"/>
      <c r="EO1292" s="1"/>
      <c r="EP1292" s="1"/>
      <c r="EQ1292" s="1"/>
      <c r="ER1292" s="1"/>
      <c r="ES1292" s="1"/>
      <c r="ET1292" s="1"/>
      <c r="EU1292" s="1"/>
      <c r="EV1292" s="1"/>
      <c r="EW1292" s="1"/>
      <c r="EX1292" s="1"/>
      <c r="EY1292" s="1"/>
      <c r="EZ1292" s="1"/>
      <c r="FA1292" s="1"/>
      <c r="FB1292" s="1"/>
      <c r="FC1292" s="1"/>
      <c r="FD1292" s="1"/>
      <c r="FE1292" s="1"/>
      <c r="FF1292" s="1"/>
      <c r="FG1292" s="1"/>
      <c r="FH1292" s="1"/>
      <c r="FI1292" s="1"/>
      <c r="FJ1292" s="1"/>
      <c r="FK1292" s="1"/>
      <c r="FL1292" s="1"/>
      <c r="FM1292" s="1"/>
      <c r="FN1292" s="1"/>
      <c r="FO1292" s="1"/>
      <c r="FP1292" s="1"/>
      <c r="FQ1292" s="1"/>
      <c r="FR1292" s="1"/>
      <c r="FS1292" s="1"/>
      <c r="FT1292" s="1"/>
      <c r="FU1292" s="1"/>
      <c r="FV1292" s="1"/>
      <c r="FW1292" s="1"/>
      <c r="FX1292" s="1"/>
      <c r="FY1292" s="1"/>
      <c r="FZ1292" s="1"/>
      <c r="GA1292" s="1"/>
      <c r="GB1292" s="1"/>
      <c r="GC1292" s="1"/>
      <c r="GD1292" s="1"/>
      <c r="GE1292" s="1"/>
      <c r="GF1292" s="1"/>
      <c r="GG1292" s="1"/>
      <c r="GH1292" s="1"/>
      <c r="GI1292" s="1"/>
      <c r="GJ1292" s="1"/>
      <c r="GK1292" s="1"/>
      <c r="GL1292" s="1"/>
      <c r="GM1292" s="1"/>
      <c r="GN1292" s="1"/>
      <c r="GO1292" s="1"/>
      <c r="GP1292" s="1"/>
      <c r="GQ1292" s="1"/>
    </row>
    <row r="1293" spans="1:199" s="4" customFormat="1">
      <c r="A1293" s="6"/>
      <c r="B1293" s="6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2"/>
      <c r="U1293" s="2"/>
      <c r="V1293" s="85"/>
      <c r="W1293" s="139"/>
      <c r="X1293" s="126"/>
      <c r="Y1293" s="85"/>
      <c r="Z1293" s="82"/>
      <c r="AA1293" s="82"/>
      <c r="AB1293" s="2"/>
      <c r="AC1293" s="2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  <c r="EL1293" s="1"/>
      <c r="EM1293" s="1"/>
      <c r="EN1293" s="1"/>
      <c r="EO1293" s="1"/>
      <c r="EP1293" s="1"/>
      <c r="EQ1293" s="1"/>
      <c r="ER1293" s="1"/>
      <c r="ES1293" s="1"/>
      <c r="ET1293" s="1"/>
      <c r="EU1293" s="1"/>
      <c r="EV1293" s="1"/>
      <c r="EW1293" s="1"/>
      <c r="EX1293" s="1"/>
      <c r="EY1293" s="1"/>
      <c r="EZ1293" s="1"/>
      <c r="FA1293" s="1"/>
      <c r="FB1293" s="1"/>
      <c r="FC1293" s="1"/>
      <c r="FD1293" s="1"/>
      <c r="FE1293" s="1"/>
      <c r="FF1293" s="1"/>
      <c r="FG1293" s="1"/>
      <c r="FH1293" s="1"/>
      <c r="FI1293" s="1"/>
      <c r="FJ1293" s="1"/>
      <c r="FK1293" s="1"/>
      <c r="FL1293" s="1"/>
      <c r="FM1293" s="1"/>
      <c r="FN1293" s="1"/>
      <c r="FO1293" s="1"/>
      <c r="FP1293" s="1"/>
      <c r="FQ1293" s="1"/>
      <c r="FR1293" s="1"/>
      <c r="FS1293" s="1"/>
      <c r="FT1293" s="1"/>
      <c r="FU1293" s="1"/>
      <c r="FV1293" s="1"/>
      <c r="FW1293" s="1"/>
      <c r="FX1293" s="1"/>
      <c r="FY1293" s="1"/>
      <c r="FZ1293" s="1"/>
      <c r="GA1293" s="1"/>
      <c r="GB1293" s="1"/>
      <c r="GC1293" s="1"/>
      <c r="GD1293" s="1"/>
      <c r="GE1293" s="1"/>
      <c r="GF1293" s="1"/>
      <c r="GG1293" s="1"/>
      <c r="GH1293" s="1"/>
      <c r="GI1293" s="1"/>
      <c r="GJ1293" s="1"/>
      <c r="GK1293" s="1"/>
      <c r="GL1293" s="1"/>
      <c r="GM1293" s="1"/>
      <c r="GN1293" s="1"/>
      <c r="GO1293" s="1"/>
      <c r="GP1293" s="1"/>
      <c r="GQ1293" s="1"/>
    </row>
    <row r="1294" spans="1:199" s="4" customFormat="1">
      <c r="A1294" s="6"/>
      <c r="B1294" s="6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2"/>
      <c r="U1294" s="2"/>
      <c r="V1294" s="85"/>
      <c r="W1294" s="139"/>
      <c r="X1294" s="126"/>
      <c r="Y1294" s="85"/>
      <c r="Z1294" s="82"/>
      <c r="AA1294" s="82"/>
      <c r="AB1294" s="2"/>
      <c r="AC1294" s="2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  <c r="EL1294" s="1"/>
      <c r="EM1294" s="1"/>
      <c r="EN1294" s="1"/>
      <c r="EO1294" s="1"/>
      <c r="EP1294" s="1"/>
      <c r="EQ1294" s="1"/>
      <c r="ER1294" s="1"/>
      <c r="ES1294" s="1"/>
      <c r="ET1294" s="1"/>
      <c r="EU1294" s="1"/>
      <c r="EV1294" s="1"/>
      <c r="EW1294" s="1"/>
      <c r="EX1294" s="1"/>
      <c r="EY1294" s="1"/>
      <c r="EZ1294" s="1"/>
      <c r="FA1294" s="1"/>
      <c r="FB1294" s="1"/>
      <c r="FC1294" s="1"/>
      <c r="FD1294" s="1"/>
      <c r="FE1294" s="1"/>
      <c r="FF1294" s="1"/>
      <c r="FG1294" s="1"/>
      <c r="FH1294" s="1"/>
      <c r="FI1294" s="1"/>
      <c r="FJ1294" s="1"/>
      <c r="FK1294" s="1"/>
      <c r="FL1294" s="1"/>
      <c r="FM1294" s="1"/>
      <c r="FN1294" s="1"/>
      <c r="FO1294" s="1"/>
      <c r="FP1294" s="1"/>
      <c r="FQ1294" s="1"/>
      <c r="FR1294" s="1"/>
      <c r="FS1294" s="1"/>
      <c r="FT1294" s="1"/>
      <c r="FU1294" s="1"/>
      <c r="FV1294" s="1"/>
      <c r="FW1294" s="1"/>
      <c r="FX1294" s="1"/>
      <c r="FY1294" s="1"/>
      <c r="FZ1294" s="1"/>
      <c r="GA1294" s="1"/>
      <c r="GB1294" s="1"/>
      <c r="GC1294" s="1"/>
      <c r="GD1294" s="1"/>
      <c r="GE1294" s="1"/>
      <c r="GF1294" s="1"/>
      <c r="GG1294" s="1"/>
      <c r="GH1294" s="1"/>
      <c r="GI1294" s="1"/>
      <c r="GJ1294" s="1"/>
      <c r="GK1294" s="1"/>
      <c r="GL1294" s="1"/>
      <c r="GM1294" s="1"/>
      <c r="GN1294" s="1"/>
      <c r="GO1294" s="1"/>
      <c r="GP1294" s="1"/>
      <c r="GQ1294" s="1"/>
    </row>
    <row r="1295" spans="1:199" s="4" customFormat="1">
      <c r="A1295" s="6"/>
      <c r="B1295" s="6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2"/>
      <c r="U1295" s="2"/>
      <c r="V1295" s="85"/>
      <c r="W1295" s="139"/>
      <c r="X1295" s="126"/>
      <c r="Y1295" s="85"/>
      <c r="Z1295" s="82"/>
      <c r="AA1295" s="82"/>
      <c r="AB1295" s="2"/>
      <c r="AC1295" s="2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  <c r="EL1295" s="1"/>
      <c r="EM1295" s="1"/>
      <c r="EN1295" s="1"/>
      <c r="EO1295" s="1"/>
      <c r="EP1295" s="1"/>
      <c r="EQ1295" s="1"/>
      <c r="ER1295" s="1"/>
      <c r="ES1295" s="1"/>
      <c r="ET1295" s="1"/>
      <c r="EU1295" s="1"/>
      <c r="EV1295" s="1"/>
      <c r="EW1295" s="1"/>
      <c r="EX1295" s="1"/>
      <c r="EY1295" s="1"/>
      <c r="EZ1295" s="1"/>
      <c r="FA1295" s="1"/>
      <c r="FB1295" s="1"/>
      <c r="FC1295" s="1"/>
      <c r="FD1295" s="1"/>
      <c r="FE1295" s="1"/>
      <c r="FF1295" s="1"/>
      <c r="FG1295" s="1"/>
      <c r="FH1295" s="1"/>
      <c r="FI1295" s="1"/>
      <c r="FJ1295" s="1"/>
      <c r="FK1295" s="1"/>
      <c r="FL1295" s="1"/>
      <c r="FM1295" s="1"/>
      <c r="FN1295" s="1"/>
      <c r="FO1295" s="1"/>
      <c r="FP1295" s="1"/>
      <c r="FQ1295" s="1"/>
      <c r="FR1295" s="1"/>
      <c r="FS1295" s="1"/>
      <c r="FT1295" s="1"/>
      <c r="FU1295" s="1"/>
      <c r="FV1295" s="1"/>
      <c r="FW1295" s="1"/>
      <c r="FX1295" s="1"/>
      <c r="FY1295" s="1"/>
      <c r="FZ1295" s="1"/>
      <c r="GA1295" s="1"/>
      <c r="GB1295" s="1"/>
      <c r="GC1295" s="1"/>
      <c r="GD1295" s="1"/>
      <c r="GE1295" s="1"/>
      <c r="GF1295" s="1"/>
      <c r="GG1295" s="1"/>
      <c r="GH1295" s="1"/>
      <c r="GI1295" s="1"/>
      <c r="GJ1295" s="1"/>
      <c r="GK1295" s="1"/>
      <c r="GL1295" s="1"/>
      <c r="GM1295" s="1"/>
      <c r="GN1295" s="1"/>
      <c r="GO1295" s="1"/>
      <c r="GP1295" s="1"/>
      <c r="GQ1295" s="1"/>
    </row>
    <row r="1296" spans="1:199" s="4" customFormat="1">
      <c r="A1296" s="6"/>
      <c r="B1296" s="6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2"/>
      <c r="U1296" s="2"/>
      <c r="V1296" s="85"/>
      <c r="W1296" s="139"/>
      <c r="X1296" s="126"/>
      <c r="Y1296" s="85"/>
      <c r="Z1296" s="82"/>
      <c r="AA1296" s="82"/>
      <c r="AB1296" s="2"/>
      <c r="AC1296" s="2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  <c r="EL1296" s="1"/>
      <c r="EM1296" s="1"/>
      <c r="EN1296" s="1"/>
      <c r="EO1296" s="1"/>
      <c r="EP1296" s="1"/>
      <c r="EQ1296" s="1"/>
      <c r="ER1296" s="1"/>
      <c r="ES1296" s="1"/>
      <c r="ET1296" s="1"/>
      <c r="EU1296" s="1"/>
      <c r="EV1296" s="1"/>
      <c r="EW1296" s="1"/>
      <c r="EX1296" s="1"/>
      <c r="EY1296" s="1"/>
      <c r="EZ1296" s="1"/>
      <c r="FA1296" s="1"/>
      <c r="FB1296" s="1"/>
      <c r="FC1296" s="1"/>
      <c r="FD1296" s="1"/>
      <c r="FE1296" s="1"/>
      <c r="FF1296" s="1"/>
      <c r="FG1296" s="1"/>
      <c r="FH1296" s="1"/>
      <c r="FI1296" s="1"/>
      <c r="FJ1296" s="1"/>
      <c r="FK1296" s="1"/>
      <c r="FL1296" s="1"/>
      <c r="FM1296" s="1"/>
      <c r="FN1296" s="1"/>
      <c r="FO1296" s="1"/>
      <c r="FP1296" s="1"/>
      <c r="FQ1296" s="1"/>
      <c r="FR1296" s="1"/>
      <c r="FS1296" s="1"/>
      <c r="FT1296" s="1"/>
      <c r="FU1296" s="1"/>
      <c r="FV1296" s="1"/>
      <c r="FW1296" s="1"/>
      <c r="FX1296" s="1"/>
      <c r="FY1296" s="1"/>
      <c r="FZ1296" s="1"/>
      <c r="GA1296" s="1"/>
      <c r="GB1296" s="1"/>
      <c r="GC1296" s="1"/>
      <c r="GD1296" s="1"/>
      <c r="GE1296" s="1"/>
      <c r="GF1296" s="1"/>
      <c r="GG1296" s="1"/>
      <c r="GH1296" s="1"/>
      <c r="GI1296" s="1"/>
      <c r="GJ1296" s="1"/>
      <c r="GK1296" s="1"/>
      <c r="GL1296" s="1"/>
      <c r="GM1296" s="1"/>
      <c r="GN1296" s="1"/>
      <c r="GO1296" s="1"/>
      <c r="GP1296" s="1"/>
      <c r="GQ1296" s="1"/>
    </row>
    <row r="1297" spans="1:199" s="4" customFormat="1">
      <c r="A1297" s="6"/>
      <c r="B1297" s="6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2"/>
      <c r="U1297" s="2"/>
      <c r="V1297" s="85"/>
      <c r="W1297" s="139"/>
      <c r="X1297" s="126"/>
      <c r="Y1297" s="85"/>
      <c r="Z1297" s="82"/>
      <c r="AA1297" s="82"/>
      <c r="AB1297" s="2"/>
      <c r="AC1297" s="2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  <c r="EL1297" s="1"/>
      <c r="EM1297" s="1"/>
      <c r="EN1297" s="1"/>
      <c r="EO1297" s="1"/>
      <c r="EP1297" s="1"/>
      <c r="EQ1297" s="1"/>
      <c r="ER1297" s="1"/>
      <c r="ES1297" s="1"/>
      <c r="ET1297" s="1"/>
      <c r="EU1297" s="1"/>
      <c r="EV1297" s="1"/>
      <c r="EW1297" s="1"/>
      <c r="EX1297" s="1"/>
      <c r="EY1297" s="1"/>
      <c r="EZ1297" s="1"/>
      <c r="FA1297" s="1"/>
      <c r="FB1297" s="1"/>
      <c r="FC1297" s="1"/>
      <c r="FD1297" s="1"/>
      <c r="FE1297" s="1"/>
      <c r="FF1297" s="1"/>
      <c r="FG1297" s="1"/>
      <c r="FH1297" s="1"/>
      <c r="FI1297" s="1"/>
      <c r="FJ1297" s="1"/>
      <c r="FK1297" s="1"/>
      <c r="FL1297" s="1"/>
      <c r="FM1297" s="1"/>
      <c r="FN1297" s="1"/>
      <c r="FO1297" s="1"/>
      <c r="FP1297" s="1"/>
      <c r="FQ1297" s="1"/>
      <c r="FR1297" s="1"/>
      <c r="FS1297" s="1"/>
      <c r="FT1297" s="1"/>
      <c r="FU1297" s="1"/>
      <c r="FV1297" s="1"/>
      <c r="FW1297" s="1"/>
      <c r="FX1297" s="1"/>
      <c r="FY1297" s="1"/>
      <c r="FZ1297" s="1"/>
      <c r="GA1297" s="1"/>
      <c r="GB1297" s="1"/>
      <c r="GC1297" s="1"/>
      <c r="GD1297" s="1"/>
      <c r="GE1297" s="1"/>
      <c r="GF1297" s="1"/>
      <c r="GG1297" s="1"/>
      <c r="GH1297" s="1"/>
      <c r="GI1297" s="1"/>
      <c r="GJ1297" s="1"/>
      <c r="GK1297" s="1"/>
      <c r="GL1297" s="1"/>
      <c r="GM1297" s="1"/>
      <c r="GN1297" s="1"/>
      <c r="GO1297" s="1"/>
      <c r="GP1297" s="1"/>
      <c r="GQ1297" s="1"/>
    </row>
    <row r="1298" spans="1:199" s="4" customFormat="1">
      <c r="A1298" s="6"/>
      <c r="B1298" s="6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2"/>
      <c r="U1298" s="2"/>
      <c r="V1298" s="85"/>
      <c r="W1298" s="139"/>
      <c r="X1298" s="126"/>
      <c r="Y1298" s="85"/>
      <c r="Z1298" s="82"/>
      <c r="AA1298" s="82"/>
      <c r="AB1298" s="2"/>
      <c r="AC1298" s="2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  <c r="EL1298" s="1"/>
      <c r="EM1298" s="1"/>
      <c r="EN1298" s="1"/>
      <c r="EO1298" s="1"/>
      <c r="EP1298" s="1"/>
      <c r="EQ1298" s="1"/>
      <c r="ER1298" s="1"/>
      <c r="ES1298" s="1"/>
      <c r="ET1298" s="1"/>
      <c r="EU1298" s="1"/>
      <c r="EV1298" s="1"/>
      <c r="EW1298" s="1"/>
      <c r="EX1298" s="1"/>
      <c r="EY1298" s="1"/>
      <c r="EZ1298" s="1"/>
      <c r="FA1298" s="1"/>
      <c r="FB1298" s="1"/>
      <c r="FC1298" s="1"/>
      <c r="FD1298" s="1"/>
      <c r="FE1298" s="1"/>
      <c r="FF1298" s="1"/>
      <c r="FG1298" s="1"/>
      <c r="FH1298" s="1"/>
      <c r="FI1298" s="1"/>
      <c r="FJ1298" s="1"/>
      <c r="FK1298" s="1"/>
      <c r="FL1298" s="1"/>
      <c r="FM1298" s="1"/>
      <c r="FN1298" s="1"/>
      <c r="FO1298" s="1"/>
      <c r="FP1298" s="1"/>
      <c r="FQ1298" s="1"/>
      <c r="FR1298" s="1"/>
      <c r="FS1298" s="1"/>
      <c r="FT1298" s="1"/>
      <c r="FU1298" s="1"/>
      <c r="FV1298" s="1"/>
      <c r="FW1298" s="1"/>
      <c r="FX1298" s="1"/>
      <c r="FY1298" s="1"/>
      <c r="FZ1298" s="1"/>
      <c r="GA1298" s="1"/>
      <c r="GB1298" s="1"/>
      <c r="GC1298" s="1"/>
      <c r="GD1298" s="1"/>
      <c r="GE1298" s="1"/>
      <c r="GF1298" s="1"/>
      <c r="GG1298" s="1"/>
      <c r="GH1298" s="1"/>
      <c r="GI1298" s="1"/>
      <c r="GJ1298" s="1"/>
      <c r="GK1298" s="1"/>
      <c r="GL1298" s="1"/>
      <c r="GM1298" s="1"/>
      <c r="GN1298" s="1"/>
      <c r="GO1298" s="1"/>
      <c r="GP1298" s="1"/>
      <c r="GQ1298" s="1"/>
    </row>
    <row r="1299" spans="1:199" s="4" customFormat="1">
      <c r="A1299" s="6"/>
      <c r="B1299" s="6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2"/>
      <c r="U1299" s="2"/>
      <c r="V1299" s="85"/>
      <c r="W1299" s="139"/>
      <c r="X1299" s="126"/>
      <c r="Y1299" s="85"/>
      <c r="Z1299" s="82"/>
      <c r="AA1299" s="82"/>
      <c r="AB1299" s="2"/>
      <c r="AC1299" s="2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  <c r="EL1299" s="1"/>
      <c r="EM1299" s="1"/>
      <c r="EN1299" s="1"/>
      <c r="EO1299" s="1"/>
      <c r="EP1299" s="1"/>
      <c r="EQ1299" s="1"/>
      <c r="ER1299" s="1"/>
      <c r="ES1299" s="1"/>
      <c r="ET1299" s="1"/>
      <c r="EU1299" s="1"/>
      <c r="EV1299" s="1"/>
      <c r="EW1299" s="1"/>
      <c r="EX1299" s="1"/>
      <c r="EY1299" s="1"/>
      <c r="EZ1299" s="1"/>
      <c r="FA1299" s="1"/>
      <c r="FB1299" s="1"/>
      <c r="FC1299" s="1"/>
      <c r="FD1299" s="1"/>
      <c r="FE1299" s="1"/>
      <c r="FF1299" s="1"/>
      <c r="FG1299" s="1"/>
      <c r="FH1299" s="1"/>
      <c r="FI1299" s="1"/>
      <c r="FJ1299" s="1"/>
      <c r="FK1299" s="1"/>
      <c r="FL1299" s="1"/>
      <c r="FM1299" s="1"/>
      <c r="FN1299" s="1"/>
      <c r="FO1299" s="1"/>
      <c r="FP1299" s="1"/>
      <c r="FQ1299" s="1"/>
      <c r="FR1299" s="1"/>
      <c r="FS1299" s="1"/>
      <c r="FT1299" s="1"/>
      <c r="FU1299" s="1"/>
      <c r="FV1299" s="1"/>
      <c r="FW1299" s="1"/>
      <c r="FX1299" s="1"/>
      <c r="FY1299" s="1"/>
      <c r="FZ1299" s="1"/>
      <c r="GA1299" s="1"/>
      <c r="GB1299" s="1"/>
      <c r="GC1299" s="1"/>
      <c r="GD1299" s="1"/>
      <c r="GE1299" s="1"/>
      <c r="GF1299" s="1"/>
      <c r="GG1299" s="1"/>
      <c r="GH1299" s="1"/>
      <c r="GI1299" s="1"/>
      <c r="GJ1299" s="1"/>
      <c r="GK1299" s="1"/>
      <c r="GL1299" s="1"/>
      <c r="GM1299" s="1"/>
      <c r="GN1299" s="1"/>
      <c r="GO1299" s="1"/>
      <c r="GP1299" s="1"/>
      <c r="GQ1299" s="1"/>
    </row>
    <row r="1300" spans="1:199" s="4" customFormat="1">
      <c r="A1300" s="6"/>
      <c r="B1300" s="6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2"/>
      <c r="U1300" s="2"/>
      <c r="V1300" s="85"/>
      <c r="W1300" s="139"/>
      <c r="X1300" s="126"/>
      <c r="Y1300" s="85"/>
      <c r="Z1300" s="82"/>
      <c r="AA1300" s="82"/>
      <c r="AB1300" s="2"/>
      <c r="AC1300" s="2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  <c r="EL1300" s="1"/>
      <c r="EM1300" s="1"/>
      <c r="EN1300" s="1"/>
      <c r="EO1300" s="1"/>
      <c r="EP1300" s="1"/>
      <c r="EQ1300" s="1"/>
      <c r="ER1300" s="1"/>
      <c r="ES1300" s="1"/>
      <c r="ET1300" s="1"/>
      <c r="EU1300" s="1"/>
      <c r="EV1300" s="1"/>
      <c r="EW1300" s="1"/>
      <c r="EX1300" s="1"/>
      <c r="EY1300" s="1"/>
      <c r="EZ1300" s="1"/>
      <c r="FA1300" s="1"/>
      <c r="FB1300" s="1"/>
      <c r="FC1300" s="1"/>
      <c r="FD1300" s="1"/>
      <c r="FE1300" s="1"/>
      <c r="FF1300" s="1"/>
      <c r="FG1300" s="1"/>
      <c r="FH1300" s="1"/>
      <c r="FI1300" s="1"/>
      <c r="FJ1300" s="1"/>
      <c r="FK1300" s="1"/>
      <c r="FL1300" s="1"/>
      <c r="FM1300" s="1"/>
      <c r="FN1300" s="1"/>
      <c r="FO1300" s="1"/>
      <c r="FP1300" s="1"/>
      <c r="FQ1300" s="1"/>
      <c r="FR1300" s="1"/>
      <c r="FS1300" s="1"/>
      <c r="FT1300" s="1"/>
      <c r="FU1300" s="1"/>
      <c r="FV1300" s="1"/>
      <c r="FW1300" s="1"/>
      <c r="FX1300" s="1"/>
      <c r="FY1300" s="1"/>
      <c r="FZ1300" s="1"/>
      <c r="GA1300" s="1"/>
      <c r="GB1300" s="1"/>
      <c r="GC1300" s="1"/>
      <c r="GD1300" s="1"/>
      <c r="GE1300" s="1"/>
      <c r="GF1300" s="1"/>
      <c r="GG1300" s="1"/>
      <c r="GH1300" s="1"/>
      <c r="GI1300" s="1"/>
      <c r="GJ1300" s="1"/>
      <c r="GK1300" s="1"/>
      <c r="GL1300" s="1"/>
      <c r="GM1300" s="1"/>
      <c r="GN1300" s="1"/>
      <c r="GO1300" s="1"/>
      <c r="GP1300" s="1"/>
      <c r="GQ1300" s="1"/>
    </row>
    <row r="1301" spans="1:199" s="4" customFormat="1">
      <c r="A1301" s="6"/>
      <c r="B1301" s="6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2"/>
      <c r="U1301" s="2"/>
      <c r="V1301" s="85"/>
      <c r="W1301" s="139"/>
      <c r="X1301" s="126"/>
      <c r="Y1301" s="85"/>
      <c r="Z1301" s="82"/>
      <c r="AA1301" s="82"/>
      <c r="AB1301" s="2"/>
      <c r="AC1301" s="2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  <c r="EL1301" s="1"/>
      <c r="EM1301" s="1"/>
      <c r="EN1301" s="1"/>
      <c r="EO1301" s="1"/>
      <c r="EP1301" s="1"/>
      <c r="EQ1301" s="1"/>
      <c r="ER1301" s="1"/>
      <c r="ES1301" s="1"/>
      <c r="ET1301" s="1"/>
      <c r="EU1301" s="1"/>
      <c r="EV1301" s="1"/>
      <c r="EW1301" s="1"/>
      <c r="EX1301" s="1"/>
      <c r="EY1301" s="1"/>
      <c r="EZ1301" s="1"/>
      <c r="FA1301" s="1"/>
      <c r="FB1301" s="1"/>
      <c r="FC1301" s="1"/>
      <c r="FD1301" s="1"/>
      <c r="FE1301" s="1"/>
      <c r="FF1301" s="1"/>
      <c r="FG1301" s="1"/>
      <c r="FH1301" s="1"/>
      <c r="FI1301" s="1"/>
      <c r="FJ1301" s="1"/>
      <c r="FK1301" s="1"/>
      <c r="FL1301" s="1"/>
      <c r="FM1301" s="1"/>
      <c r="FN1301" s="1"/>
      <c r="FO1301" s="1"/>
      <c r="FP1301" s="1"/>
      <c r="FQ1301" s="1"/>
      <c r="FR1301" s="1"/>
      <c r="FS1301" s="1"/>
      <c r="FT1301" s="1"/>
      <c r="FU1301" s="1"/>
      <c r="FV1301" s="1"/>
      <c r="FW1301" s="1"/>
      <c r="FX1301" s="1"/>
      <c r="FY1301" s="1"/>
      <c r="FZ1301" s="1"/>
      <c r="GA1301" s="1"/>
      <c r="GB1301" s="1"/>
      <c r="GC1301" s="1"/>
      <c r="GD1301" s="1"/>
      <c r="GE1301" s="1"/>
      <c r="GF1301" s="1"/>
      <c r="GG1301" s="1"/>
      <c r="GH1301" s="1"/>
      <c r="GI1301" s="1"/>
      <c r="GJ1301" s="1"/>
      <c r="GK1301" s="1"/>
      <c r="GL1301" s="1"/>
      <c r="GM1301" s="1"/>
      <c r="GN1301" s="1"/>
      <c r="GO1301" s="1"/>
      <c r="GP1301" s="1"/>
      <c r="GQ1301" s="1"/>
    </row>
    <row r="1302" spans="1:199" s="4" customFormat="1">
      <c r="A1302" s="6"/>
      <c r="B1302" s="6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2"/>
      <c r="U1302" s="2"/>
      <c r="V1302" s="85"/>
      <c r="W1302" s="139"/>
      <c r="X1302" s="126"/>
      <c r="Y1302" s="85"/>
      <c r="Z1302" s="82"/>
      <c r="AA1302" s="82"/>
      <c r="AB1302" s="2"/>
      <c r="AC1302" s="2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  <c r="EL1302" s="1"/>
      <c r="EM1302" s="1"/>
      <c r="EN1302" s="1"/>
      <c r="EO1302" s="1"/>
      <c r="EP1302" s="1"/>
      <c r="EQ1302" s="1"/>
      <c r="ER1302" s="1"/>
      <c r="ES1302" s="1"/>
      <c r="ET1302" s="1"/>
      <c r="EU1302" s="1"/>
      <c r="EV1302" s="1"/>
      <c r="EW1302" s="1"/>
      <c r="EX1302" s="1"/>
      <c r="EY1302" s="1"/>
      <c r="EZ1302" s="1"/>
      <c r="FA1302" s="1"/>
      <c r="FB1302" s="1"/>
      <c r="FC1302" s="1"/>
      <c r="FD1302" s="1"/>
      <c r="FE1302" s="1"/>
      <c r="FF1302" s="1"/>
      <c r="FG1302" s="1"/>
      <c r="FH1302" s="1"/>
      <c r="FI1302" s="1"/>
      <c r="FJ1302" s="1"/>
      <c r="FK1302" s="1"/>
      <c r="FL1302" s="1"/>
      <c r="FM1302" s="1"/>
      <c r="FN1302" s="1"/>
      <c r="FO1302" s="1"/>
      <c r="FP1302" s="1"/>
      <c r="FQ1302" s="1"/>
      <c r="FR1302" s="1"/>
      <c r="FS1302" s="1"/>
      <c r="FT1302" s="1"/>
      <c r="FU1302" s="1"/>
      <c r="FV1302" s="1"/>
      <c r="FW1302" s="1"/>
      <c r="FX1302" s="1"/>
      <c r="FY1302" s="1"/>
      <c r="FZ1302" s="1"/>
      <c r="GA1302" s="1"/>
      <c r="GB1302" s="1"/>
      <c r="GC1302" s="1"/>
      <c r="GD1302" s="1"/>
      <c r="GE1302" s="1"/>
      <c r="GF1302" s="1"/>
      <c r="GG1302" s="1"/>
      <c r="GH1302" s="1"/>
      <c r="GI1302" s="1"/>
      <c r="GJ1302" s="1"/>
      <c r="GK1302" s="1"/>
      <c r="GL1302" s="1"/>
      <c r="GM1302" s="1"/>
      <c r="GN1302" s="1"/>
      <c r="GO1302" s="1"/>
      <c r="GP1302" s="1"/>
      <c r="GQ1302" s="1"/>
    </row>
    <row r="1303" spans="1:199" s="4" customFormat="1">
      <c r="A1303" s="6"/>
      <c r="B1303" s="6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2"/>
      <c r="U1303" s="2"/>
      <c r="V1303" s="85"/>
      <c r="W1303" s="139"/>
      <c r="X1303" s="126"/>
      <c r="Y1303" s="85"/>
      <c r="Z1303" s="82"/>
      <c r="AA1303" s="82"/>
      <c r="AB1303" s="2"/>
      <c r="AC1303" s="2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  <c r="EL1303" s="1"/>
      <c r="EM1303" s="1"/>
      <c r="EN1303" s="1"/>
      <c r="EO1303" s="1"/>
      <c r="EP1303" s="1"/>
      <c r="EQ1303" s="1"/>
      <c r="ER1303" s="1"/>
      <c r="ES1303" s="1"/>
      <c r="ET1303" s="1"/>
      <c r="EU1303" s="1"/>
      <c r="EV1303" s="1"/>
      <c r="EW1303" s="1"/>
      <c r="EX1303" s="1"/>
      <c r="EY1303" s="1"/>
      <c r="EZ1303" s="1"/>
      <c r="FA1303" s="1"/>
      <c r="FB1303" s="1"/>
      <c r="FC1303" s="1"/>
      <c r="FD1303" s="1"/>
      <c r="FE1303" s="1"/>
      <c r="FF1303" s="1"/>
      <c r="FG1303" s="1"/>
      <c r="FH1303" s="1"/>
      <c r="FI1303" s="1"/>
      <c r="FJ1303" s="1"/>
      <c r="FK1303" s="1"/>
      <c r="FL1303" s="1"/>
      <c r="FM1303" s="1"/>
      <c r="FN1303" s="1"/>
      <c r="FO1303" s="1"/>
      <c r="FP1303" s="1"/>
      <c r="FQ1303" s="1"/>
      <c r="FR1303" s="1"/>
      <c r="FS1303" s="1"/>
      <c r="FT1303" s="1"/>
      <c r="FU1303" s="1"/>
      <c r="FV1303" s="1"/>
      <c r="FW1303" s="1"/>
      <c r="FX1303" s="1"/>
      <c r="FY1303" s="1"/>
      <c r="FZ1303" s="1"/>
      <c r="GA1303" s="1"/>
      <c r="GB1303" s="1"/>
      <c r="GC1303" s="1"/>
      <c r="GD1303" s="1"/>
      <c r="GE1303" s="1"/>
      <c r="GF1303" s="1"/>
      <c r="GG1303" s="1"/>
      <c r="GH1303" s="1"/>
      <c r="GI1303" s="1"/>
      <c r="GJ1303" s="1"/>
      <c r="GK1303" s="1"/>
      <c r="GL1303" s="1"/>
      <c r="GM1303" s="1"/>
      <c r="GN1303" s="1"/>
      <c r="GO1303" s="1"/>
      <c r="GP1303" s="1"/>
      <c r="GQ1303" s="1"/>
    </row>
    <row r="1304" spans="1:199" s="4" customFormat="1">
      <c r="A1304" s="6"/>
      <c r="B1304" s="6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2"/>
      <c r="U1304" s="2"/>
      <c r="V1304" s="85"/>
      <c r="W1304" s="139"/>
      <c r="X1304" s="126"/>
      <c r="Y1304" s="85"/>
      <c r="Z1304" s="82"/>
      <c r="AA1304" s="82"/>
      <c r="AB1304" s="2"/>
      <c r="AC1304" s="2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  <c r="EL1304" s="1"/>
      <c r="EM1304" s="1"/>
      <c r="EN1304" s="1"/>
      <c r="EO1304" s="1"/>
      <c r="EP1304" s="1"/>
      <c r="EQ1304" s="1"/>
      <c r="ER1304" s="1"/>
      <c r="ES1304" s="1"/>
      <c r="ET1304" s="1"/>
      <c r="EU1304" s="1"/>
      <c r="EV1304" s="1"/>
      <c r="EW1304" s="1"/>
      <c r="EX1304" s="1"/>
      <c r="EY1304" s="1"/>
      <c r="EZ1304" s="1"/>
      <c r="FA1304" s="1"/>
      <c r="FB1304" s="1"/>
      <c r="FC1304" s="1"/>
      <c r="FD1304" s="1"/>
      <c r="FE1304" s="1"/>
      <c r="FF1304" s="1"/>
      <c r="FG1304" s="1"/>
      <c r="FH1304" s="1"/>
      <c r="FI1304" s="1"/>
      <c r="FJ1304" s="1"/>
      <c r="FK1304" s="1"/>
      <c r="FL1304" s="1"/>
      <c r="FM1304" s="1"/>
      <c r="FN1304" s="1"/>
      <c r="FO1304" s="1"/>
      <c r="FP1304" s="1"/>
      <c r="FQ1304" s="1"/>
      <c r="FR1304" s="1"/>
      <c r="FS1304" s="1"/>
      <c r="FT1304" s="1"/>
      <c r="FU1304" s="1"/>
      <c r="FV1304" s="1"/>
      <c r="FW1304" s="1"/>
      <c r="FX1304" s="1"/>
      <c r="FY1304" s="1"/>
      <c r="FZ1304" s="1"/>
      <c r="GA1304" s="1"/>
      <c r="GB1304" s="1"/>
      <c r="GC1304" s="1"/>
      <c r="GD1304" s="1"/>
      <c r="GE1304" s="1"/>
      <c r="GF1304" s="1"/>
      <c r="GG1304" s="1"/>
      <c r="GH1304" s="1"/>
      <c r="GI1304" s="1"/>
      <c r="GJ1304" s="1"/>
      <c r="GK1304" s="1"/>
      <c r="GL1304" s="1"/>
      <c r="GM1304" s="1"/>
      <c r="GN1304" s="1"/>
      <c r="GO1304" s="1"/>
      <c r="GP1304" s="1"/>
      <c r="GQ1304" s="1"/>
    </row>
    <row r="1305" spans="1:199" s="4" customFormat="1">
      <c r="A1305" s="6"/>
      <c r="B1305" s="6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2"/>
      <c r="U1305" s="2"/>
      <c r="V1305" s="85"/>
      <c r="W1305" s="139"/>
      <c r="X1305" s="126"/>
      <c r="Y1305" s="85"/>
      <c r="Z1305" s="82"/>
      <c r="AA1305" s="82"/>
      <c r="AB1305" s="2"/>
      <c r="AC1305" s="2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  <c r="EL1305" s="1"/>
      <c r="EM1305" s="1"/>
      <c r="EN1305" s="1"/>
      <c r="EO1305" s="1"/>
      <c r="EP1305" s="1"/>
      <c r="EQ1305" s="1"/>
      <c r="ER1305" s="1"/>
      <c r="ES1305" s="1"/>
      <c r="ET1305" s="1"/>
      <c r="EU1305" s="1"/>
      <c r="EV1305" s="1"/>
      <c r="EW1305" s="1"/>
      <c r="EX1305" s="1"/>
      <c r="EY1305" s="1"/>
      <c r="EZ1305" s="1"/>
      <c r="FA1305" s="1"/>
      <c r="FB1305" s="1"/>
      <c r="FC1305" s="1"/>
      <c r="FD1305" s="1"/>
      <c r="FE1305" s="1"/>
      <c r="FF1305" s="1"/>
      <c r="FG1305" s="1"/>
      <c r="FH1305" s="1"/>
      <c r="FI1305" s="1"/>
      <c r="FJ1305" s="1"/>
      <c r="FK1305" s="1"/>
      <c r="FL1305" s="1"/>
      <c r="FM1305" s="1"/>
      <c r="FN1305" s="1"/>
      <c r="FO1305" s="1"/>
      <c r="FP1305" s="1"/>
      <c r="FQ1305" s="1"/>
      <c r="FR1305" s="1"/>
      <c r="FS1305" s="1"/>
      <c r="FT1305" s="1"/>
      <c r="FU1305" s="1"/>
      <c r="FV1305" s="1"/>
      <c r="FW1305" s="1"/>
      <c r="FX1305" s="1"/>
      <c r="FY1305" s="1"/>
      <c r="FZ1305" s="1"/>
      <c r="GA1305" s="1"/>
      <c r="GB1305" s="1"/>
      <c r="GC1305" s="1"/>
      <c r="GD1305" s="1"/>
      <c r="GE1305" s="1"/>
      <c r="GF1305" s="1"/>
      <c r="GG1305" s="1"/>
      <c r="GH1305" s="1"/>
      <c r="GI1305" s="1"/>
      <c r="GJ1305" s="1"/>
      <c r="GK1305" s="1"/>
      <c r="GL1305" s="1"/>
      <c r="GM1305" s="1"/>
      <c r="GN1305" s="1"/>
      <c r="GO1305" s="1"/>
      <c r="GP1305" s="1"/>
      <c r="GQ1305" s="1"/>
    </row>
    <row r="1306" spans="1:199" s="4" customFormat="1">
      <c r="A1306" s="6"/>
      <c r="B1306" s="6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2"/>
      <c r="U1306" s="2"/>
      <c r="V1306" s="85"/>
      <c r="W1306" s="139"/>
      <c r="X1306" s="126"/>
      <c r="Y1306" s="85"/>
      <c r="Z1306" s="82"/>
      <c r="AA1306" s="82"/>
      <c r="AB1306" s="2"/>
      <c r="AC1306" s="2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  <c r="EL1306" s="1"/>
      <c r="EM1306" s="1"/>
      <c r="EN1306" s="1"/>
      <c r="EO1306" s="1"/>
      <c r="EP1306" s="1"/>
      <c r="EQ1306" s="1"/>
      <c r="ER1306" s="1"/>
      <c r="ES1306" s="1"/>
      <c r="ET1306" s="1"/>
      <c r="EU1306" s="1"/>
      <c r="EV1306" s="1"/>
      <c r="EW1306" s="1"/>
      <c r="EX1306" s="1"/>
      <c r="EY1306" s="1"/>
      <c r="EZ1306" s="1"/>
      <c r="FA1306" s="1"/>
      <c r="FB1306" s="1"/>
      <c r="FC1306" s="1"/>
      <c r="FD1306" s="1"/>
      <c r="FE1306" s="1"/>
      <c r="FF1306" s="1"/>
      <c r="FG1306" s="1"/>
      <c r="FH1306" s="1"/>
      <c r="FI1306" s="1"/>
      <c r="FJ1306" s="1"/>
      <c r="FK1306" s="1"/>
      <c r="FL1306" s="1"/>
      <c r="FM1306" s="1"/>
      <c r="FN1306" s="1"/>
      <c r="FO1306" s="1"/>
      <c r="FP1306" s="1"/>
      <c r="FQ1306" s="1"/>
      <c r="FR1306" s="1"/>
      <c r="FS1306" s="1"/>
      <c r="FT1306" s="1"/>
      <c r="FU1306" s="1"/>
      <c r="FV1306" s="1"/>
      <c r="FW1306" s="1"/>
      <c r="FX1306" s="1"/>
      <c r="FY1306" s="1"/>
      <c r="FZ1306" s="1"/>
      <c r="GA1306" s="1"/>
      <c r="GB1306" s="1"/>
      <c r="GC1306" s="1"/>
      <c r="GD1306" s="1"/>
      <c r="GE1306" s="1"/>
      <c r="GF1306" s="1"/>
      <c r="GG1306" s="1"/>
      <c r="GH1306" s="1"/>
      <c r="GI1306" s="1"/>
      <c r="GJ1306" s="1"/>
      <c r="GK1306" s="1"/>
      <c r="GL1306" s="1"/>
      <c r="GM1306" s="1"/>
      <c r="GN1306" s="1"/>
      <c r="GO1306" s="1"/>
      <c r="GP1306" s="1"/>
      <c r="GQ1306" s="1"/>
    </row>
    <row r="1307" spans="1:199" s="4" customFormat="1">
      <c r="A1307" s="6"/>
      <c r="B1307" s="6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2"/>
      <c r="U1307" s="2"/>
      <c r="V1307" s="85"/>
      <c r="W1307" s="139"/>
      <c r="X1307" s="126"/>
      <c r="Y1307" s="85"/>
      <c r="Z1307" s="82"/>
      <c r="AA1307" s="82"/>
      <c r="AB1307" s="2"/>
      <c r="AC1307" s="2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  <c r="EL1307" s="1"/>
      <c r="EM1307" s="1"/>
      <c r="EN1307" s="1"/>
      <c r="EO1307" s="1"/>
      <c r="EP1307" s="1"/>
      <c r="EQ1307" s="1"/>
      <c r="ER1307" s="1"/>
      <c r="ES1307" s="1"/>
      <c r="ET1307" s="1"/>
      <c r="EU1307" s="1"/>
      <c r="EV1307" s="1"/>
      <c r="EW1307" s="1"/>
      <c r="EX1307" s="1"/>
      <c r="EY1307" s="1"/>
      <c r="EZ1307" s="1"/>
      <c r="FA1307" s="1"/>
      <c r="FB1307" s="1"/>
      <c r="FC1307" s="1"/>
      <c r="FD1307" s="1"/>
      <c r="FE1307" s="1"/>
      <c r="FF1307" s="1"/>
      <c r="FG1307" s="1"/>
      <c r="FH1307" s="1"/>
      <c r="FI1307" s="1"/>
      <c r="FJ1307" s="1"/>
      <c r="FK1307" s="1"/>
      <c r="FL1307" s="1"/>
      <c r="FM1307" s="1"/>
      <c r="FN1307" s="1"/>
      <c r="FO1307" s="1"/>
      <c r="FP1307" s="1"/>
      <c r="FQ1307" s="1"/>
      <c r="FR1307" s="1"/>
      <c r="FS1307" s="1"/>
      <c r="FT1307" s="1"/>
      <c r="FU1307" s="1"/>
      <c r="FV1307" s="1"/>
      <c r="FW1307" s="1"/>
      <c r="FX1307" s="1"/>
      <c r="FY1307" s="1"/>
      <c r="FZ1307" s="1"/>
      <c r="GA1307" s="1"/>
      <c r="GB1307" s="1"/>
      <c r="GC1307" s="1"/>
      <c r="GD1307" s="1"/>
      <c r="GE1307" s="1"/>
      <c r="GF1307" s="1"/>
      <c r="GG1307" s="1"/>
      <c r="GH1307" s="1"/>
      <c r="GI1307" s="1"/>
      <c r="GJ1307" s="1"/>
      <c r="GK1307" s="1"/>
      <c r="GL1307" s="1"/>
      <c r="GM1307" s="1"/>
      <c r="GN1307" s="1"/>
      <c r="GO1307" s="1"/>
      <c r="GP1307" s="1"/>
      <c r="GQ1307" s="1"/>
    </row>
    <row r="1308" spans="1:199" s="4" customFormat="1">
      <c r="A1308" s="6"/>
      <c r="B1308" s="6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2"/>
      <c r="U1308" s="2"/>
      <c r="V1308" s="85"/>
      <c r="W1308" s="139"/>
      <c r="X1308" s="126"/>
      <c r="Y1308" s="85"/>
      <c r="Z1308" s="82"/>
      <c r="AA1308" s="82"/>
      <c r="AB1308" s="2"/>
      <c r="AC1308" s="2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  <c r="EL1308" s="1"/>
      <c r="EM1308" s="1"/>
      <c r="EN1308" s="1"/>
      <c r="EO1308" s="1"/>
      <c r="EP1308" s="1"/>
      <c r="EQ1308" s="1"/>
      <c r="ER1308" s="1"/>
      <c r="ES1308" s="1"/>
      <c r="ET1308" s="1"/>
      <c r="EU1308" s="1"/>
      <c r="EV1308" s="1"/>
      <c r="EW1308" s="1"/>
      <c r="EX1308" s="1"/>
      <c r="EY1308" s="1"/>
      <c r="EZ1308" s="1"/>
      <c r="FA1308" s="1"/>
      <c r="FB1308" s="1"/>
      <c r="FC1308" s="1"/>
      <c r="FD1308" s="1"/>
      <c r="FE1308" s="1"/>
      <c r="FF1308" s="1"/>
      <c r="FG1308" s="1"/>
      <c r="FH1308" s="1"/>
      <c r="FI1308" s="1"/>
      <c r="FJ1308" s="1"/>
      <c r="FK1308" s="1"/>
      <c r="FL1308" s="1"/>
      <c r="FM1308" s="1"/>
      <c r="FN1308" s="1"/>
      <c r="FO1308" s="1"/>
      <c r="FP1308" s="1"/>
      <c r="FQ1308" s="1"/>
      <c r="FR1308" s="1"/>
      <c r="FS1308" s="1"/>
      <c r="FT1308" s="1"/>
      <c r="FU1308" s="1"/>
      <c r="FV1308" s="1"/>
      <c r="FW1308" s="1"/>
      <c r="FX1308" s="1"/>
      <c r="FY1308" s="1"/>
      <c r="FZ1308" s="1"/>
      <c r="GA1308" s="1"/>
      <c r="GB1308" s="1"/>
      <c r="GC1308" s="1"/>
      <c r="GD1308" s="1"/>
      <c r="GE1308" s="1"/>
      <c r="GF1308" s="1"/>
      <c r="GG1308" s="1"/>
      <c r="GH1308" s="1"/>
      <c r="GI1308" s="1"/>
      <c r="GJ1308" s="1"/>
      <c r="GK1308" s="1"/>
      <c r="GL1308" s="1"/>
      <c r="GM1308" s="1"/>
      <c r="GN1308" s="1"/>
      <c r="GO1308" s="1"/>
      <c r="GP1308" s="1"/>
      <c r="GQ1308" s="1"/>
    </row>
    <row r="1309" spans="1:199" s="4" customFormat="1">
      <c r="A1309" s="6"/>
      <c r="B1309" s="6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2"/>
      <c r="U1309" s="2"/>
      <c r="V1309" s="85"/>
      <c r="W1309" s="139"/>
      <c r="X1309" s="126"/>
      <c r="Y1309" s="85"/>
      <c r="Z1309" s="82"/>
      <c r="AA1309" s="82"/>
      <c r="AB1309" s="2"/>
      <c r="AC1309" s="2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"/>
      <c r="EK1309" s="1"/>
      <c r="EL1309" s="1"/>
      <c r="EM1309" s="1"/>
      <c r="EN1309" s="1"/>
      <c r="EO1309" s="1"/>
      <c r="EP1309" s="1"/>
      <c r="EQ1309" s="1"/>
      <c r="ER1309" s="1"/>
      <c r="ES1309" s="1"/>
      <c r="ET1309" s="1"/>
      <c r="EU1309" s="1"/>
      <c r="EV1309" s="1"/>
      <c r="EW1309" s="1"/>
      <c r="EX1309" s="1"/>
      <c r="EY1309" s="1"/>
      <c r="EZ1309" s="1"/>
      <c r="FA1309" s="1"/>
      <c r="FB1309" s="1"/>
      <c r="FC1309" s="1"/>
      <c r="FD1309" s="1"/>
      <c r="FE1309" s="1"/>
      <c r="FF1309" s="1"/>
      <c r="FG1309" s="1"/>
      <c r="FH1309" s="1"/>
      <c r="FI1309" s="1"/>
      <c r="FJ1309" s="1"/>
      <c r="FK1309" s="1"/>
      <c r="FL1309" s="1"/>
      <c r="FM1309" s="1"/>
      <c r="FN1309" s="1"/>
      <c r="FO1309" s="1"/>
      <c r="FP1309" s="1"/>
      <c r="FQ1309" s="1"/>
      <c r="FR1309" s="1"/>
      <c r="FS1309" s="1"/>
      <c r="FT1309" s="1"/>
      <c r="FU1309" s="1"/>
      <c r="FV1309" s="1"/>
      <c r="FW1309" s="1"/>
      <c r="FX1309" s="1"/>
      <c r="FY1309" s="1"/>
      <c r="FZ1309" s="1"/>
      <c r="GA1309" s="1"/>
      <c r="GB1309" s="1"/>
      <c r="GC1309" s="1"/>
      <c r="GD1309" s="1"/>
      <c r="GE1309" s="1"/>
      <c r="GF1309" s="1"/>
      <c r="GG1309" s="1"/>
      <c r="GH1309" s="1"/>
      <c r="GI1309" s="1"/>
      <c r="GJ1309" s="1"/>
      <c r="GK1309" s="1"/>
      <c r="GL1309" s="1"/>
      <c r="GM1309" s="1"/>
      <c r="GN1309" s="1"/>
      <c r="GO1309" s="1"/>
      <c r="GP1309" s="1"/>
      <c r="GQ1309" s="1"/>
    </row>
    <row r="1310" spans="1:199" s="4" customFormat="1">
      <c r="A1310" s="6"/>
      <c r="B1310" s="6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2"/>
      <c r="U1310" s="2"/>
      <c r="V1310" s="85"/>
      <c r="W1310" s="139"/>
      <c r="X1310" s="126"/>
      <c r="Y1310" s="85"/>
      <c r="Z1310" s="82"/>
      <c r="AA1310" s="82"/>
      <c r="AB1310" s="2"/>
      <c r="AC1310" s="2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  <c r="EL1310" s="1"/>
      <c r="EM1310" s="1"/>
      <c r="EN1310" s="1"/>
      <c r="EO1310" s="1"/>
      <c r="EP1310" s="1"/>
      <c r="EQ1310" s="1"/>
      <c r="ER1310" s="1"/>
      <c r="ES1310" s="1"/>
      <c r="ET1310" s="1"/>
      <c r="EU1310" s="1"/>
      <c r="EV1310" s="1"/>
      <c r="EW1310" s="1"/>
      <c r="EX1310" s="1"/>
      <c r="EY1310" s="1"/>
      <c r="EZ1310" s="1"/>
      <c r="FA1310" s="1"/>
      <c r="FB1310" s="1"/>
      <c r="FC1310" s="1"/>
      <c r="FD1310" s="1"/>
      <c r="FE1310" s="1"/>
      <c r="FF1310" s="1"/>
      <c r="FG1310" s="1"/>
      <c r="FH1310" s="1"/>
      <c r="FI1310" s="1"/>
      <c r="FJ1310" s="1"/>
      <c r="FK1310" s="1"/>
      <c r="FL1310" s="1"/>
      <c r="FM1310" s="1"/>
      <c r="FN1310" s="1"/>
      <c r="FO1310" s="1"/>
      <c r="FP1310" s="1"/>
      <c r="FQ1310" s="1"/>
      <c r="FR1310" s="1"/>
      <c r="FS1310" s="1"/>
      <c r="FT1310" s="1"/>
      <c r="FU1310" s="1"/>
      <c r="FV1310" s="1"/>
      <c r="FW1310" s="1"/>
      <c r="FX1310" s="1"/>
      <c r="FY1310" s="1"/>
      <c r="FZ1310" s="1"/>
      <c r="GA1310" s="1"/>
      <c r="GB1310" s="1"/>
      <c r="GC1310" s="1"/>
      <c r="GD1310" s="1"/>
      <c r="GE1310" s="1"/>
      <c r="GF1310" s="1"/>
      <c r="GG1310" s="1"/>
      <c r="GH1310" s="1"/>
      <c r="GI1310" s="1"/>
      <c r="GJ1310" s="1"/>
      <c r="GK1310" s="1"/>
      <c r="GL1310" s="1"/>
      <c r="GM1310" s="1"/>
      <c r="GN1310" s="1"/>
      <c r="GO1310" s="1"/>
      <c r="GP1310" s="1"/>
      <c r="GQ1310" s="1"/>
    </row>
    <row r="1311" spans="1:199" s="4" customFormat="1">
      <c r="A1311" s="6"/>
      <c r="B1311" s="6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2"/>
      <c r="U1311" s="2"/>
      <c r="V1311" s="85"/>
      <c r="W1311" s="139"/>
      <c r="X1311" s="126"/>
      <c r="Y1311" s="85"/>
      <c r="Z1311" s="82"/>
      <c r="AA1311" s="82"/>
      <c r="AB1311" s="2"/>
      <c r="AC1311" s="2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  <c r="EL1311" s="1"/>
      <c r="EM1311" s="1"/>
      <c r="EN1311" s="1"/>
      <c r="EO1311" s="1"/>
      <c r="EP1311" s="1"/>
      <c r="EQ1311" s="1"/>
      <c r="ER1311" s="1"/>
      <c r="ES1311" s="1"/>
      <c r="ET1311" s="1"/>
      <c r="EU1311" s="1"/>
      <c r="EV1311" s="1"/>
      <c r="EW1311" s="1"/>
      <c r="EX1311" s="1"/>
      <c r="EY1311" s="1"/>
      <c r="EZ1311" s="1"/>
      <c r="FA1311" s="1"/>
      <c r="FB1311" s="1"/>
      <c r="FC1311" s="1"/>
      <c r="FD1311" s="1"/>
      <c r="FE1311" s="1"/>
      <c r="FF1311" s="1"/>
      <c r="FG1311" s="1"/>
      <c r="FH1311" s="1"/>
      <c r="FI1311" s="1"/>
      <c r="FJ1311" s="1"/>
      <c r="FK1311" s="1"/>
      <c r="FL1311" s="1"/>
      <c r="FM1311" s="1"/>
      <c r="FN1311" s="1"/>
      <c r="FO1311" s="1"/>
      <c r="FP1311" s="1"/>
      <c r="FQ1311" s="1"/>
      <c r="FR1311" s="1"/>
      <c r="FS1311" s="1"/>
      <c r="FT1311" s="1"/>
      <c r="FU1311" s="1"/>
      <c r="FV1311" s="1"/>
      <c r="FW1311" s="1"/>
      <c r="FX1311" s="1"/>
      <c r="FY1311" s="1"/>
      <c r="FZ1311" s="1"/>
      <c r="GA1311" s="1"/>
      <c r="GB1311" s="1"/>
      <c r="GC1311" s="1"/>
      <c r="GD1311" s="1"/>
      <c r="GE1311" s="1"/>
      <c r="GF1311" s="1"/>
      <c r="GG1311" s="1"/>
      <c r="GH1311" s="1"/>
      <c r="GI1311" s="1"/>
      <c r="GJ1311" s="1"/>
      <c r="GK1311" s="1"/>
      <c r="GL1311" s="1"/>
      <c r="GM1311" s="1"/>
      <c r="GN1311" s="1"/>
      <c r="GO1311" s="1"/>
      <c r="GP1311" s="1"/>
      <c r="GQ1311" s="1"/>
    </row>
    <row r="1312" spans="1:199" s="4" customFormat="1">
      <c r="A1312" s="6"/>
      <c r="B1312" s="6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2"/>
      <c r="U1312" s="2"/>
      <c r="V1312" s="85"/>
      <c r="W1312" s="139"/>
      <c r="X1312" s="126"/>
      <c r="Y1312" s="85"/>
      <c r="Z1312" s="82"/>
      <c r="AA1312" s="82"/>
      <c r="AB1312" s="2"/>
      <c r="AC1312" s="2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  <c r="EL1312" s="1"/>
      <c r="EM1312" s="1"/>
      <c r="EN1312" s="1"/>
      <c r="EO1312" s="1"/>
      <c r="EP1312" s="1"/>
      <c r="EQ1312" s="1"/>
      <c r="ER1312" s="1"/>
      <c r="ES1312" s="1"/>
      <c r="ET1312" s="1"/>
      <c r="EU1312" s="1"/>
      <c r="EV1312" s="1"/>
      <c r="EW1312" s="1"/>
      <c r="EX1312" s="1"/>
      <c r="EY1312" s="1"/>
      <c r="EZ1312" s="1"/>
      <c r="FA1312" s="1"/>
      <c r="FB1312" s="1"/>
      <c r="FC1312" s="1"/>
      <c r="FD1312" s="1"/>
      <c r="FE1312" s="1"/>
      <c r="FF1312" s="1"/>
      <c r="FG1312" s="1"/>
      <c r="FH1312" s="1"/>
      <c r="FI1312" s="1"/>
      <c r="FJ1312" s="1"/>
      <c r="FK1312" s="1"/>
      <c r="FL1312" s="1"/>
      <c r="FM1312" s="1"/>
      <c r="FN1312" s="1"/>
      <c r="FO1312" s="1"/>
      <c r="FP1312" s="1"/>
      <c r="FQ1312" s="1"/>
      <c r="FR1312" s="1"/>
      <c r="FS1312" s="1"/>
      <c r="FT1312" s="1"/>
      <c r="FU1312" s="1"/>
      <c r="FV1312" s="1"/>
      <c r="FW1312" s="1"/>
      <c r="FX1312" s="1"/>
      <c r="FY1312" s="1"/>
      <c r="FZ1312" s="1"/>
      <c r="GA1312" s="1"/>
      <c r="GB1312" s="1"/>
      <c r="GC1312" s="1"/>
      <c r="GD1312" s="1"/>
      <c r="GE1312" s="1"/>
      <c r="GF1312" s="1"/>
      <c r="GG1312" s="1"/>
      <c r="GH1312" s="1"/>
      <c r="GI1312" s="1"/>
      <c r="GJ1312" s="1"/>
      <c r="GK1312" s="1"/>
      <c r="GL1312" s="1"/>
      <c r="GM1312" s="1"/>
      <c r="GN1312" s="1"/>
      <c r="GO1312" s="1"/>
      <c r="GP1312" s="1"/>
      <c r="GQ1312" s="1"/>
    </row>
    <row r="1313" spans="1:199" s="4" customFormat="1">
      <c r="A1313" s="6"/>
      <c r="B1313" s="6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2"/>
      <c r="U1313" s="2"/>
      <c r="V1313" s="85"/>
      <c r="W1313" s="139"/>
      <c r="X1313" s="126"/>
      <c r="Y1313" s="85"/>
      <c r="Z1313" s="82"/>
      <c r="AA1313" s="82"/>
      <c r="AB1313" s="2"/>
      <c r="AC1313" s="2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  <c r="EL1313" s="1"/>
      <c r="EM1313" s="1"/>
      <c r="EN1313" s="1"/>
      <c r="EO1313" s="1"/>
      <c r="EP1313" s="1"/>
      <c r="EQ1313" s="1"/>
      <c r="ER1313" s="1"/>
      <c r="ES1313" s="1"/>
      <c r="ET1313" s="1"/>
      <c r="EU1313" s="1"/>
      <c r="EV1313" s="1"/>
      <c r="EW1313" s="1"/>
      <c r="EX1313" s="1"/>
      <c r="EY1313" s="1"/>
      <c r="EZ1313" s="1"/>
      <c r="FA1313" s="1"/>
      <c r="FB1313" s="1"/>
      <c r="FC1313" s="1"/>
      <c r="FD1313" s="1"/>
      <c r="FE1313" s="1"/>
      <c r="FF1313" s="1"/>
      <c r="FG1313" s="1"/>
      <c r="FH1313" s="1"/>
      <c r="FI1313" s="1"/>
      <c r="FJ1313" s="1"/>
      <c r="FK1313" s="1"/>
      <c r="FL1313" s="1"/>
      <c r="FM1313" s="1"/>
      <c r="FN1313" s="1"/>
      <c r="FO1313" s="1"/>
      <c r="FP1313" s="1"/>
      <c r="FQ1313" s="1"/>
      <c r="FR1313" s="1"/>
      <c r="FS1313" s="1"/>
      <c r="FT1313" s="1"/>
      <c r="FU1313" s="1"/>
      <c r="FV1313" s="1"/>
      <c r="FW1313" s="1"/>
      <c r="FX1313" s="1"/>
      <c r="FY1313" s="1"/>
      <c r="FZ1313" s="1"/>
      <c r="GA1313" s="1"/>
      <c r="GB1313" s="1"/>
      <c r="GC1313" s="1"/>
      <c r="GD1313" s="1"/>
      <c r="GE1313" s="1"/>
      <c r="GF1313" s="1"/>
      <c r="GG1313" s="1"/>
      <c r="GH1313" s="1"/>
      <c r="GI1313" s="1"/>
      <c r="GJ1313" s="1"/>
      <c r="GK1313" s="1"/>
      <c r="GL1313" s="1"/>
      <c r="GM1313" s="1"/>
      <c r="GN1313" s="1"/>
      <c r="GO1313" s="1"/>
      <c r="GP1313" s="1"/>
      <c r="GQ1313" s="1"/>
    </row>
    <row r="1314" spans="1:199" s="4" customFormat="1">
      <c r="A1314" s="6"/>
      <c r="B1314" s="6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2"/>
      <c r="U1314" s="2"/>
      <c r="V1314" s="85"/>
      <c r="W1314" s="139"/>
      <c r="X1314" s="126"/>
      <c r="Y1314" s="85"/>
      <c r="Z1314" s="82"/>
      <c r="AA1314" s="82"/>
      <c r="AB1314" s="2"/>
      <c r="AC1314" s="2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  <c r="EL1314" s="1"/>
      <c r="EM1314" s="1"/>
      <c r="EN1314" s="1"/>
      <c r="EO1314" s="1"/>
      <c r="EP1314" s="1"/>
      <c r="EQ1314" s="1"/>
      <c r="ER1314" s="1"/>
      <c r="ES1314" s="1"/>
      <c r="ET1314" s="1"/>
      <c r="EU1314" s="1"/>
      <c r="EV1314" s="1"/>
      <c r="EW1314" s="1"/>
      <c r="EX1314" s="1"/>
      <c r="EY1314" s="1"/>
      <c r="EZ1314" s="1"/>
      <c r="FA1314" s="1"/>
      <c r="FB1314" s="1"/>
      <c r="FC1314" s="1"/>
      <c r="FD1314" s="1"/>
      <c r="FE1314" s="1"/>
      <c r="FF1314" s="1"/>
      <c r="FG1314" s="1"/>
      <c r="FH1314" s="1"/>
      <c r="FI1314" s="1"/>
      <c r="FJ1314" s="1"/>
      <c r="FK1314" s="1"/>
      <c r="FL1314" s="1"/>
      <c r="FM1314" s="1"/>
      <c r="FN1314" s="1"/>
      <c r="FO1314" s="1"/>
      <c r="FP1314" s="1"/>
      <c r="FQ1314" s="1"/>
      <c r="FR1314" s="1"/>
      <c r="FS1314" s="1"/>
      <c r="FT1314" s="1"/>
      <c r="FU1314" s="1"/>
      <c r="FV1314" s="1"/>
      <c r="FW1314" s="1"/>
      <c r="FX1314" s="1"/>
      <c r="FY1314" s="1"/>
      <c r="FZ1314" s="1"/>
      <c r="GA1314" s="1"/>
      <c r="GB1314" s="1"/>
      <c r="GC1314" s="1"/>
      <c r="GD1314" s="1"/>
      <c r="GE1314" s="1"/>
      <c r="GF1314" s="1"/>
      <c r="GG1314" s="1"/>
      <c r="GH1314" s="1"/>
      <c r="GI1314" s="1"/>
      <c r="GJ1314" s="1"/>
      <c r="GK1314" s="1"/>
      <c r="GL1314" s="1"/>
      <c r="GM1314" s="1"/>
      <c r="GN1314" s="1"/>
      <c r="GO1314" s="1"/>
      <c r="GP1314" s="1"/>
      <c r="GQ1314" s="1"/>
    </row>
    <row r="1315" spans="1:199" s="4" customFormat="1">
      <c r="A1315" s="6"/>
      <c r="B1315" s="6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2"/>
      <c r="U1315" s="2"/>
      <c r="V1315" s="85"/>
      <c r="W1315" s="139"/>
      <c r="X1315" s="126"/>
      <c r="Y1315" s="85"/>
      <c r="Z1315" s="82"/>
      <c r="AA1315" s="82"/>
      <c r="AB1315" s="2"/>
      <c r="AC1315" s="2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  <c r="EL1315" s="1"/>
      <c r="EM1315" s="1"/>
      <c r="EN1315" s="1"/>
      <c r="EO1315" s="1"/>
      <c r="EP1315" s="1"/>
      <c r="EQ1315" s="1"/>
      <c r="ER1315" s="1"/>
      <c r="ES1315" s="1"/>
      <c r="ET1315" s="1"/>
      <c r="EU1315" s="1"/>
      <c r="EV1315" s="1"/>
      <c r="EW1315" s="1"/>
      <c r="EX1315" s="1"/>
      <c r="EY1315" s="1"/>
      <c r="EZ1315" s="1"/>
      <c r="FA1315" s="1"/>
      <c r="FB1315" s="1"/>
      <c r="FC1315" s="1"/>
      <c r="FD1315" s="1"/>
      <c r="FE1315" s="1"/>
      <c r="FF1315" s="1"/>
      <c r="FG1315" s="1"/>
      <c r="FH1315" s="1"/>
      <c r="FI1315" s="1"/>
      <c r="FJ1315" s="1"/>
      <c r="FK1315" s="1"/>
      <c r="FL1315" s="1"/>
      <c r="FM1315" s="1"/>
      <c r="FN1315" s="1"/>
      <c r="FO1315" s="1"/>
      <c r="FP1315" s="1"/>
      <c r="FQ1315" s="1"/>
      <c r="FR1315" s="1"/>
      <c r="FS1315" s="1"/>
      <c r="FT1315" s="1"/>
      <c r="FU1315" s="1"/>
      <c r="FV1315" s="1"/>
      <c r="FW1315" s="1"/>
      <c r="FX1315" s="1"/>
      <c r="FY1315" s="1"/>
      <c r="FZ1315" s="1"/>
      <c r="GA1315" s="1"/>
      <c r="GB1315" s="1"/>
      <c r="GC1315" s="1"/>
      <c r="GD1315" s="1"/>
      <c r="GE1315" s="1"/>
      <c r="GF1315" s="1"/>
      <c r="GG1315" s="1"/>
      <c r="GH1315" s="1"/>
      <c r="GI1315" s="1"/>
      <c r="GJ1315" s="1"/>
      <c r="GK1315" s="1"/>
      <c r="GL1315" s="1"/>
      <c r="GM1315" s="1"/>
      <c r="GN1315" s="1"/>
      <c r="GO1315" s="1"/>
      <c r="GP1315" s="1"/>
      <c r="GQ1315" s="1"/>
    </row>
    <row r="1316" spans="1:199" s="4" customFormat="1">
      <c r="A1316" s="6"/>
      <c r="B1316" s="6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2"/>
      <c r="U1316" s="2"/>
      <c r="V1316" s="85"/>
      <c r="W1316" s="139"/>
      <c r="X1316" s="126"/>
      <c r="Y1316" s="85"/>
      <c r="Z1316" s="82"/>
      <c r="AA1316" s="82"/>
      <c r="AB1316" s="2"/>
      <c r="AC1316" s="2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  <c r="EL1316" s="1"/>
      <c r="EM1316" s="1"/>
      <c r="EN1316" s="1"/>
      <c r="EO1316" s="1"/>
      <c r="EP1316" s="1"/>
      <c r="EQ1316" s="1"/>
      <c r="ER1316" s="1"/>
      <c r="ES1316" s="1"/>
      <c r="ET1316" s="1"/>
      <c r="EU1316" s="1"/>
      <c r="EV1316" s="1"/>
      <c r="EW1316" s="1"/>
      <c r="EX1316" s="1"/>
      <c r="EY1316" s="1"/>
      <c r="EZ1316" s="1"/>
      <c r="FA1316" s="1"/>
      <c r="FB1316" s="1"/>
      <c r="FC1316" s="1"/>
      <c r="FD1316" s="1"/>
      <c r="FE1316" s="1"/>
      <c r="FF1316" s="1"/>
      <c r="FG1316" s="1"/>
      <c r="FH1316" s="1"/>
      <c r="FI1316" s="1"/>
      <c r="FJ1316" s="1"/>
      <c r="FK1316" s="1"/>
      <c r="FL1316" s="1"/>
      <c r="FM1316" s="1"/>
      <c r="FN1316" s="1"/>
      <c r="FO1316" s="1"/>
      <c r="FP1316" s="1"/>
      <c r="FQ1316" s="1"/>
      <c r="FR1316" s="1"/>
      <c r="FS1316" s="1"/>
      <c r="FT1316" s="1"/>
      <c r="FU1316" s="1"/>
      <c r="FV1316" s="1"/>
      <c r="FW1316" s="1"/>
      <c r="FX1316" s="1"/>
      <c r="FY1316" s="1"/>
      <c r="FZ1316" s="1"/>
      <c r="GA1316" s="1"/>
      <c r="GB1316" s="1"/>
      <c r="GC1316" s="1"/>
      <c r="GD1316" s="1"/>
      <c r="GE1316" s="1"/>
      <c r="GF1316" s="1"/>
      <c r="GG1316" s="1"/>
      <c r="GH1316" s="1"/>
      <c r="GI1316" s="1"/>
      <c r="GJ1316" s="1"/>
      <c r="GK1316" s="1"/>
      <c r="GL1316" s="1"/>
      <c r="GM1316" s="1"/>
      <c r="GN1316" s="1"/>
      <c r="GO1316" s="1"/>
      <c r="GP1316" s="1"/>
      <c r="GQ1316" s="1"/>
    </row>
    <row r="1317" spans="1:199" s="4" customFormat="1">
      <c r="A1317" s="6"/>
      <c r="B1317" s="6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2"/>
      <c r="U1317" s="2"/>
      <c r="V1317" s="85"/>
      <c r="W1317" s="139"/>
      <c r="X1317" s="126"/>
      <c r="Y1317" s="85"/>
      <c r="Z1317" s="82"/>
      <c r="AA1317" s="82"/>
      <c r="AB1317" s="2"/>
      <c r="AC1317" s="2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"/>
      <c r="EK1317" s="1"/>
      <c r="EL1317" s="1"/>
      <c r="EM1317" s="1"/>
      <c r="EN1317" s="1"/>
      <c r="EO1317" s="1"/>
      <c r="EP1317" s="1"/>
      <c r="EQ1317" s="1"/>
      <c r="ER1317" s="1"/>
      <c r="ES1317" s="1"/>
      <c r="ET1317" s="1"/>
      <c r="EU1317" s="1"/>
      <c r="EV1317" s="1"/>
      <c r="EW1317" s="1"/>
      <c r="EX1317" s="1"/>
      <c r="EY1317" s="1"/>
      <c r="EZ1317" s="1"/>
      <c r="FA1317" s="1"/>
      <c r="FB1317" s="1"/>
      <c r="FC1317" s="1"/>
      <c r="FD1317" s="1"/>
      <c r="FE1317" s="1"/>
      <c r="FF1317" s="1"/>
      <c r="FG1317" s="1"/>
      <c r="FH1317" s="1"/>
      <c r="FI1317" s="1"/>
      <c r="FJ1317" s="1"/>
      <c r="FK1317" s="1"/>
      <c r="FL1317" s="1"/>
      <c r="FM1317" s="1"/>
      <c r="FN1317" s="1"/>
      <c r="FO1317" s="1"/>
      <c r="FP1317" s="1"/>
      <c r="FQ1317" s="1"/>
      <c r="FR1317" s="1"/>
      <c r="FS1317" s="1"/>
      <c r="FT1317" s="1"/>
      <c r="FU1317" s="1"/>
      <c r="FV1317" s="1"/>
      <c r="FW1317" s="1"/>
      <c r="FX1317" s="1"/>
      <c r="FY1317" s="1"/>
      <c r="FZ1317" s="1"/>
      <c r="GA1317" s="1"/>
      <c r="GB1317" s="1"/>
      <c r="GC1317" s="1"/>
      <c r="GD1317" s="1"/>
      <c r="GE1317" s="1"/>
      <c r="GF1317" s="1"/>
      <c r="GG1317" s="1"/>
      <c r="GH1317" s="1"/>
      <c r="GI1317" s="1"/>
      <c r="GJ1317" s="1"/>
      <c r="GK1317" s="1"/>
      <c r="GL1317" s="1"/>
      <c r="GM1317" s="1"/>
      <c r="GN1317" s="1"/>
      <c r="GO1317" s="1"/>
      <c r="GP1317" s="1"/>
      <c r="GQ1317" s="1"/>
    </row>
    <row r="1318" spans="1:199" s="4" customFormat="1">
      <c r="A1318" s="6"/>
      <c r="B1318" s="6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2"/>
      <c r="U1318" s="2"/>
      <c r="V1318" s="85"/>
      <c r="W1318" s="139"/>
      <c r="X1318" s="126"/>
      <c r="Y1318" s="85"/>
      <c r="Z1318" s="82"/>
      <c r="AA1318" s="82"/>
      <c r="AB1318" s="2"/>
      <c r="AC1318" s="2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  <c r="EL1318" s="1"/>
      <c r="EM1318" s="1"/>
      <c r="EN1318" s="1"/>
      <c r="EO1318" s="1"/>
      <c r="EP1318" s="1"/>
      <c r="EQ1318" s="1"/>
      <c r="ER1318" s="1"/>
      <c r="ES1318" s="1"/>
      <c r="ET1318" s="1"/>
      <c r="EU1318" s="1"/>
      <c r="EV1318" s="1"/>
      <c r="EW1318" s="1"/>
      <c r="EX1318" s="1"/>
      <c r="EY1318" s="1"/>
      <c r="EZ1318" s="1"/>
      <c r="FA1318" s="1"/>
      <c r="FB1318" s="1"/>
      <c r="FC1318" s="1"/>
      <c r="FD1318" s="1"/>
      <c r="FE1318" s="1"/>
      <c r="FF1318" s="1"/>
      <c r="FG1318" s="1"/>
      <c r="FH1318" s="1"/>
      <c r="FI1318" s="1"/>
      <c r="FJ1318" s="1"/>
      <c r="FK1318" s="1"/>
      <c r="FL1318" s="1"/>
      <c r="FM1318" s="1"/>
      <c r="FN1318" s="1"/>
      <c r="FO1318" s="1"/>
      <c r="FP1318" s="1"/>
      <c r="FQ1318" s="1"/>
      <c r="FR1318" s="1"/>
      <c r="FS1318" s="1"/>
      <c r="FT1318" s="1"/>
      <c r="FU1318" s="1"/>
      <c r="FV1318" s="1"/>
      <c r="FW1318" s="1"/>
      <c r="FX1318" s="1"/>
      <c r="FY1318" s="1"/>
      <c r="FZ1318" s="1"/>
      <c r="GA1318" s="1"/>
      <c r="GB1318" s="1"/>
      <c r="GC1318" s="1"/>
      <c r="GD1318" s="1"/>
      <c r="GE1318" s="1"/>
      <c r="GF1318" s="1"/>
      <c r="GG1318" s="1"/>
      <c r="GH1318" s="1"/>
      <c r="GI1318" s="1"/>
      <c r="GJ1318" s="1"/>
      <c r="GK1318" s="1"/>
      <c r="GL1318" s="1"/>
      <c r="GM1318" s="1"/>
      <c r="GN1318" s="1"/>
      <c r="GO1318" s="1"/>
      <c r="GP1318" s="1"/>
      <c r="GQ1318" s="1"/>
    </row>
    <row r="1319" spans="1:199" s="4" customFormat="1">
      <c r="A1319" s="6"/>
      <c r="B1319" s="6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2"/>
      <c r="U1319" s="2"/>
      <c r="V1319" s="85"/>
      <c r="W1319" s="139"/>
      <c r="X1319" s="126"/>
      <c r="Y1319" s="85"/>
      <c r="Z1319" s="82"/>
      <c r="AA1319" s="82"/>
      <c r="AB1319" s="2"/>
      <c r="AC1319" s="2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"/>
      <c r="EK1319" s="1"/>
      <c r="EL1319" s="1"/>
      <c r="EM1319" s="1"/>
      <c r="EN1319" s="1"/>
      <c r="EO1319" s="1"/>
      <c r="EP1319" s="1"/>
      <c r="EQ1319" s="1"/>
      <c r="ER1319" s="1"/>
      <c r="ES1319" s="1"/>
      <c r="ET1319" s="1"/>
      <c r="EU1319" s="1"/>
      <c r="EV1319" s="1"/>
      <c r="EW1319" s="1"/>
      <c r="EX1319" s="1"/>
      <c r="EY1319" s="1"/>
      <c r="EZ1319" s="1"/>
      <c r="FA1319" s="1"/>
      <c r="FB1319" s="1"/>
      <c r="FC1319" s="1"/>
      <c r="FD1319" s="1"/>
      <c r="FE1319" s="1"/>
      <c r="FF1319" s="1"/>
      <c r="FG1319" s="1"/>
      <c r="FH1319" s="1"/>
      <c r="FI1319" s="1"/>
      <c r="FJ1319" s="1"/>
      <c r="FK1319" s="1"/>
      <c r="FL1319" s="1"/>
      <c r="FM1319" s="1"/>
      <c r="FN1319" s="1"/>
      <c r="FO1319" s="1"/>
      <c r="FP1319" s="1"/>
      <c r="FQ1319" s="1"/>
      <c r="FR1319" s="1"/>
      <c r="FS1319" s="1"/>
      <c r="FT1319" s="1"/>
      <c r="FU1319" s="1"/>
      <c r="FV1319" s="1"/>
      <c r="FW1319" s="1"/>
      <c r="FX1319" s="1"/>
      <c r="FY1319" s="1"/>
      <c r="FZ1319" s="1"/>
      <c r="GA1319" s="1"/>
      <c r="GB1319" s="1"/>
      <c r="GC1319" s="1"/>
      <c r="GD1319" s="1"/>
      <c r="GE1319" s="1"/>
      <c r="GF1319" s="1"/>
      <c r="GG1319" s="1"/>
      <c r="GH1319" s="1"/>
      <c r="GI1319" s="1"/>
      <c r="GJ1319" s="1"/>
      <c r="GK1319" s="1"/>
      <c r="GL1319" s="1"/>
      <c r="GM1319" s="1"/>
      <c r="GN1319" s="1"/>
      <c r="GO1319" s="1"/>
      <c r="GP1319" s="1"/>
      <c r="GQ1319" s="1"/>
    </row>
    <row r="1320" spans="1:199" s="4" customFormat="1">
      <c r="A1320" s="6"/>
      <c r="B1320" s="6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2"/>
      <c r="U1320" s="2"/>
      <c r="V1320" s="85"/>
      <c r="W1320" s="139"/>
      <c r="X1320" s="126"/>
      <c r="Y1320" s="85"/>
      <c r="Z1320" s="82"/>
      <c r="AA1320" s="82"/>
      <c r="AB1320" s="2"/>
      <c r="AC1320" s="2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  <c r="EL1320" s="1"/>
      <c r="EM1320" s="1"/>
      <c r="EN1320" s="1"/>
      <c r="EO1320" s="1"/>
      <c r="EP1320" s="1"/>
      <c r="EQ1320" s="1"/>
      <c r="ER1320" s="1"/>
      <c r="ES1320" s="1"/>
      <c r="ET1320" s="1"/>
      <c r="EU1320" s="1"/>
      <c r="EV1320" s="1"/>
      <c r="EW1320" s="1"/>
      <c r="EX1320" s="1"/>
      <c r="EY1320" s="1"/>
      <c r="EZ1320" s="1"/>
      <c r="FA1320" s="1"/>
      <c r="FB1320" s="1"/>
      <c r="FC1320" s="1"/>
      <c r="FD1320" s="1"/>
      <c r="FE1320" s="1"/>
      <c r="FF1320" s="1"/>
      <c r="FG1320" s="1"/>
      <c r="FH1320" s="1"/>
      <c r="FI1320" s="1"/>
      <c r="FJ1320" s="1"/>
      <c r="FK1320" s="1"/>
      <c r="FL1320" s="1"/>
      <c r="FM1320" s="1"/>
      <c r="FN1320" s="1"/>
      <c r="FO1320" s="1"/>
      <c r="FP1320" s="1"/>
      <c r="FQ1320" s="1"/>
      <c r="FR1320" s="1"/>
      <c r="FS1320" s="1"/>
      <c r="FT1320" s="1"/>
      <c r="FU1320" s="1"/>
      <c r="FV1320" s="1"/>
      <c r="FW1320" s="1"/>
      <c r="FX1320" s="1"/>
      <c r="FY1320" s="1"/>
      <c r="FZ1320" s="1"/>
      <c r="GA1320" s="1"/>
      <c r="GB1320" s="1"/>
      <c r="GC1320" s="1"/>
      <c r="GD1320" s="1"/>
      <c r="GE1320" s="1"/>
      <c r="GF1320" s="1"/>
      <c r="GG1320" s="1"/>
      <c r="GH1320" s="1"/>
      <c r="GI1320" s="1"/>
      <c r="GJ1320" s="1"/>
      <c r="GK1320" s="1"/>
      <c r="GL1320" s="1"/>
      <c r="GM1320" s="1"/>
      <c r="GN1320" s="1"/>
      <c r="GO1320" s="1"/>
      <c r="GP1320" s="1"/>
      <c r="GQ1320" s="1"/>
    </row>
    <row r="1321" spans="1:199" s="4" customFormat="1">
      <c r="A1321" s="6"/>
      <c r="B1321" s="6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2"/>
      <c r="U1321" s="2"/>
      <c r="V1321" s="85"/>
      <c r="W1321" s="139"/>
      <c r="X1321" s="126"/>
      <c r="Y1321" s="85"/>
      <c r="Z1321" s="82"/>
      <c r="AA1321" s="82"/>
      <c r="AB1321" s="2"/>
      <c r="AC1321" s="2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  <c r="EL1321" s="1"/>
      <c r="EM1321" s="1"/>
      <c r="EN1321" s="1"/>
      <c r="EO1321" s="1"/>
      <c r="EP1321" s="1"/>
      <c r="EQ1321" s="1"/>
      <c r="ER1321" s="1"/>
      <c r="ES1321" s="1"/>
      <c r="ET1321" s="1"/>
      <c r="EU1321" s="1"/>
      <c r="EV1321" s="1"/>
      <c r="EW1321" s="1"/>
      <c r="EX1321" s="1"/>
      <c r="EY1321" s="1"/>
      <c r="EZ1321" s="1"/>
      <c r="FA1321" s="1"/>
      <c r="FB1321" s="1"/>
      <c r="FC1321" s="1"/>
      <c r="FD1321" s="1"/>
      <c r="FE1321" s="1"/>
      <c r="FF1321" s="1"/>
      <c r="FG1321" s="1"/>
      <c r="FH1321" s="1"/>
      <c r="FI1321" s="1"/>
      <c r="FJ1321" s="1"/>
      <c r="FK1321" s="1"/>
      <c r="FL1321" s="1"/>
      <c r="FM1321" s="1"/>
      <c r="FN1321" s="1"/>
      <c r="FO1321" s="1"/>
      <c r="FP1321" s="1"/>
      <c r="FQ1321" s="1"/>
      <c r="FR1321" s="1"/>
      <c r="FS1321" s="1"/>
      <c r="FT1321" s="1"/>
      <c r="FU1321" s="1"/>
      <c r="FV1321" s="1"/>
      <c r="FW1321" s="1"/>
      <c r="FX1321" s="1"/>
      <c r="FY1321" s="1"/>
      <c r="FZ1321" s="1"/>
      <c r="GA1321" s="1"/>
      <c r="GB1321" s="1"/>
      <c r="GC1321" s="1"/>
      <c r="GD1321" s="1"/>
      <c r="GE1321" s="1"/>
      <c r="GF1321" s="1"/>
      <c r="GG1321" s="1"/>
      <c r="GH1321" s="1"/>
      <c r="GI1321" s="1"/>
      <c r="GJ1321" s="1"/>
      <c r="GK1321" s="1"/>
      <c r="GL1321" s="1"/>
      <c r="GM1321" s="1"/>
      <c r="GN1321" s="1"/>
      <c r="GO1321" s="1"/>
      <c r="GP1321" s="1"/>
      <c r="GQ1321" s="1"/>
    </row>
    <row r="1322" spans="1:199" s="4" customFormat="1">
      <c r="A1322" s="6"/>
      <c r="B1322" s="6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2"/>
      <c r="U1322" s="2"/>
      <c r="V1322" s="85"/>
      <c r="W1322" s="139"/>
      <c r="X1322" s="126"/>
      <c r="Y1322" s="85"/>
      <c r="Z1322" s="82"/>
      <c r="AA1322" s="82"/>
      <c r="AB1322" s="2"/>
      <c r="AC1322" s="2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  <c r="EL1322" s="1"/>
      <c r="EM1322" s="1"/>
      <c r="EN1322" s="1"/>
      <c r="EO1322" s="1"/>
      <c r="EP1322" s="1"/>
      <c r="EQ1322" s="1"/>
      <c r="ER1322" s="1"/>
      <c r="ES1322" s="1"/>
      <c r="ET1322" s="1"/>
      <c r="EU1322" s="1"/>
      <c r="EV1322" s="1"/>
      <c r="EW1322" s="1"/>
      <c r="EX1322" s="1"/>
      <c r="EY1322" s="1"/>
      <c r="EZ1322" s="1"/>
      <c r="FA1322" s="1"/>
      <c r="FB1322" s="1"/>
      <c r="FC1322" s="1"/>
      <c r="FD1322" s="1"/>
      <c r="FE1322" s="1"/>
      <c r="FF1322" s="1"/>
      <c r="FG1322" s="1"/>
      <c r="FH1322" s="1"/>
      <c r="FI1322" s="1"/>
      <c r="FJ1322" s="1"/>
      <c r="FK1322" s="1"/>
      <c r="FL1322" s="1"/>
      <c r="FM1322" s="1"/>
      <c r="FN1322" s="1"/>
      <c r="FO1322" s="1"/>
      <c r="FP1322" s="1"/>
      <c r="FQ1322" s="1"/>
      <c r="FR1322" s="1"/>
      <c r="FS1322" s="1"/>
      <c r="FT1322" s="1"/>
      <c r="FU1322" s="1"/>
      <c r="FV1322" s="1"/>
      <c r="FW1322" s="1"/>
      <c r="FX1322" s="1"/>
      <c r="FY1322" s="1"/>
      <c r="FZ1322" s="1"/>
      <c r="GA1322" s="1"/>
      <c r="GB1322" s="1"/>
      <c r="GC1322" s="1"/>
      <c r="GD1322" s="1"/>
      <c r="GE1322" s="1"/>
      <c r="GF1322" s="1"/>
      <c r="GG1322" s="1"/>
      <c r="GH1322" s="1"/>
      <c r="GI1322" s="1"/>
      <c r="GJ1322" s="1"/>
      <c r="GK1322" s="1"/>
      <c r="GL1322" s="1"/>
      <c r="GM1322" s="1"/>
      <c r="GN1322" s="1"/>
      <c r="GO1322" s="1"/>
      <c r="GP1322" s="1"/>
      <c r="GQ1322" s="1"/>
    </row>
    <row r="1323" spans="1:199" s="4" customFormat="1">
      <c r="A1323" s="6"/>
      <c r="B1323" s="6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2"/>
      <c r="U1323" s="2"/>
      <c r="V1323" s="85"/>
      <c r="W1323" s="139"/>
      <c r="X1323" s="126"/>
      <c r="Y1323" s="85"/>
      <c r="Z1323" s="82"/>
      <c r="AA1323" s="82"/>
      <c r="AB1323" s="2"/>
      <c r="AC1323" s="2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  <c r="EL1323" s="1"/>
      <c r="EM1323" s="1"/>
      <c r="EN1323" s="1"/>
      <c r="EO1323" s="1"/>
      <c r="EP1323" s="1"/>
      <c r="EQ1323" s="1"/>
      <c r="ER1323" s="1"/>
      <c r="ES1323" s="1"/>
      <c r="ET1323" s="1"/>
      <c r="EU1323" s="1"/>
      <c r="EV1323" s="1"/>
      <c r="EW1323" s="1"/>
      <c r="EX1323" s="1"/>
      <c r="EY1323" s="1"/>
      <c r="EZ1323" s="1"/>
      <c r="FA1323" s="1"/>
      <c r="FB1323" s="1"/>
      <c r="FC1323" s="1"/>
      <c r="FD1323" s="1"/>
      <c r="FE1323" s="1"/>
      <c r="FF1323" s="1"/>
      <c r="FG1323" s="1"/>
      <c r="FH1323" s="1"/>
      <c r="FI1323" s="1"/>
      <c r="FJ1323" s="1"/>
      <c r="FK1323" s="1"/>
      <c r="FL1323" s="1"/>
      <c r="FM1323" s="1"/>
      <c r="FN1323" s="1"/>
      <c r="FO1323" s="1"/>
      <c r="FP1323" s="1"/>
      <c r="FQ1323" s="1"/>
      <c r="FR1323" s="1"/>
      <c r="FS1323" s="1"/>
      <c r="FT1323" s="1"/>
      <c r="FU1323" s="1"/>
      <c r="FV1323" s="1"/>
      <c r="FW1323" s="1"/>
      <c r="FX1323" s="1"/>
      <c r="FY1323" s="1"/>
      <c r="FZ1323" s="1"/>
      <c r="GA1323" s="1"/>
      <c r="GB1323" s="1"/>
      <c r="GC1323" s="1"/>
      <c r="GD1323" s="1"/>
      <c r="GE1323" s="1"/>
      <c r="GF1323" s="1"/>
      <c r="GG1323" s="1"/>
      <c r="GH1323" s="1"/>
      <c r="GI1323" s="1"/>
      <c r="GJ1323" s="1"/>
      <c r="GK1323" s="1"/>
      <c r="GL1323" s="1"/>
      <c r="GM1323" s="1"/>
      <c r="GN1323" s="1"/>
      <c r="GO1323" s="1"/>
      <c r="GP1323" s="1"/>
      <c r="GQ1323" s="1"/>
    </row>
    <row r="1324" spans="1:199" s="4" customFormat="1">
      <c r="A1324" s="6"/>
      <c r="B1324" s="6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2"/>
      <c r="U1324" s="2"/>
      <c r="V1324" s="85"/>
      <c r="W1324" s="139"/>
      <c r="X1324" s="126"/>
      <c r="Y1324" s="85"/>
      <c r="Z1324" s="82"/>
      <c r="AA1324" s="82"/>
      <c r="AB1324" s="2"/>
      <c r="AC1324" s="2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"/>
      <c r="EK1324" s="1"/>
      <c r="EL1324" s="1"/>
      <c r="EM1324" s="1"/>
      <c r="EN1324" s="1"/>
      <c r="EO1324" s="1"/>
      <c r="EP1324" s="1"/>
      <c r="EQ1324" s="1"/>
      <c r="ER1324" s="1"/>
      <c r="ES1324" s="1"/>
      <c r="ET1324" s="1"/>
      <c r="EU1324" s="1"/>
      <c r="EV1324" s="1"/>
      <c r="EW1324" s="1"/>
      <c r="EX1324" s="1"/>
      <c r="EY1324" s="1"/>
      <c r="EZ1324" s="1"/>
      <c r="FA1324" s="1"/>
      <c r="FB1324" s="1"/>
      <c r="FC1324" s="1"/>
      <c r="FD1324" s="1"/>
      <c r="FE1324" s="1"/>
      <c r="FF1324" s="1"/>
      <c r="FG1324" s="1"/>
      <c r="FH1324" s="1"/>
      <c r="FI1324" s="1"/>
      <c r="FJ1324" s="1"/>
      <c r="FK1324" s="1"/>
      <c r="FL1324" s="1"/>
      <c r="FM1324" s="1"/>
      <c r="FN1324" s="1"/>
      <c r="FO1324" s="1"/>
      <c r="FP1324" s="1"/>
      <c r="FQ1324" s="1"/>
      <c r="FR1324" s="1"/>
      <c r="FS1324" s="1"/>
      <c r="FT1324" s="1"/>
      <c r="FU1324" s="1"/>
      <c r="FV1324" s="1"/>
      <c r="FW1324" s="1"/>
      <c r="FX1324" s="1"/>
      <c r="FY1324" s="1"/>
      <c r="FZ1324" s="1"/>
      <c r="GA1324" s="1"/>
      <c r="GB1324" s="1"/>
      <c r="GC1324" s="1"/>
      <c r="GD1324" s="1"/>
      <c r="GE1324" s="1"/>
      <c r="GF1324" s="1"/>
      <c r="GG1324" s="1"/>
      <c r="GH1324" s="1"/>
      <c r="GI1324" s="1"/>
      <c r="GJ1324" s="1"/>
      <c r="GK1324" s="1"/>
      <c r="GL1324" s="1"/>
      <c r="GM1324" s="1"/>
      <c r="GN1324" s="1"/>
      <c r="GO1324" s="1"/>
      <c r="GP1324" s="1"/>
      <c r="GQ1324" s="1"/>
    </row>
    <row r="1325" spans="1:199" s="4" customFormat="1">
      <c r="A1325" s="6"/>
      <c r="B1325" s="6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2"/>
      <c r="U1325" s="2"/>
      <c r="V1325" s="85"/>
      <c r="W1325" s="139"/>
      <c r="X1325" s="126"/>
      <c r="Y1325" s="85"/>
      <c r="Z1325" s="82"/>
      <c r="AA1325" s="82"/>
      <c r="AB1325" s="2"/>
      <c r="AC1325" s="2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  <c r="EL1325" s="1"/>
      <c r="EM1325" s="1"/>
      <c r="EN1325" s="1"/>
      <c r="EO1325" s="1"/>
      <c r="EP1325" s="1"/>
      <c r="EQ1325" s="1"/>
      <c r="ER1325" s="1"/>
      <c r="ES1325" s="1"/>
      <c r="ET1325" s="1"/>
      <c r="EU1325" s="1"/>
      <c r="EV1325" s="1"/>
      <c r="EW1325" s="1"/>
      <c r="EX1325" s="1"/>
      <c r="EY1325" s="1"/>
      <c r="EZ1325" s="1"/>
      <c r="FA1325" s="1"/>
      <c r="FB1325" s="1"/>
      <c r="FC1325" s="1"/>
      <c r="FD1325" s="1"/>
      <c r="FE1325" s="1"/>
      <c r="FF1325" s="1"/>
      <c r="FG1325" s="1"/>
      <c r="FH1325" s="1"/>
      <c r="FI1325" s="1"/>
      <c r="FJ1325" s="1"/>
      <c r="FK1325" s="1"/>
      <c r="FL1325" s="1"/>
      <c r="FM1325" s="1"/>
      <c r="FN1325" s="1"/>
      <c r="FO1325" s="1"/>
      <c r="FP1325" s="1"/>
      <c r="FQ1325" s="1"/>
      <c r="FR1325" s="1"/>
      <c r="FS1325" s="1"/>
      <c r="FT1325" s="1"/>
      <c r="FU1325" s="1"/>
      <c r="FV1325" s="1"/>
      <c r="FW1325" s="1"/>
      <c r="FX1325" s="1"/>
      <c r="FY1325" s="1"/>
      <c r="FZ1325" s="1"/>
      <c r="GA1325" s="1"/>
      <c r="GB1325" s="1"/>
      <c r="GC1325" s="1"/>
      <c r="GD1325" s="1"/>
      <c r="GE1325" s="1"/>
      <c r="GF1325" s="1"/>
      <c r="GG1325" s="1"/>
      <c r="GH1325" s="1"/>
      <c r="GI1325" s="1"/>
      <c r="GJ1325" s="1"/>
      <c r="GK1325" s="1"/>
      <c r="GL1325" s="1"/>
      <c r="GM1325" s="1"/>
      <c r="GN1325" s="1"/>
      <c r="GO1325" s="1"/>
      <c r="GP1325" s="1"/>
      <c r="GQ1325" s="1"/>
    </row>
    <row r="1326" spans="1:199" s="4" customFormat="1">
      <c r="A1326" s="6"/>
      <c r="B1326" s="6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2"/>
      <c r="U1326" s="2"/>
      <c r="V1326" s="85"/>
      <c r="W1326" s="139"/>
      <c r="X1326" s="126"/>
      <c r="Y1326" s="85"/>
      <c r="Z1326" s="82"/>
      <c r="AA1326" s="82"/>
      <c r="AB1326" s="2"/>
      <c r="AC1326" s="2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"/>
      <c r="EK1326" s="1"/>
      <c r="EL1326" s="1"/>
      <c r="EM1326" s="1"/>
      <c r="EN1326" s="1"/>
      <c r="EO1326" s="1"/>
      <c r="EP1326" s="1"/>
      <c r="EQ1326" s="1"/>
      <c r="ER1326" s="1"/>
      <c r="ES1326" s="1"/>
      <c r="ET1326" s="1"/>
      <c r="EU1326" s="1"/>
      <c r="EV1326" s="1"/>
      <c r="EW1326" s="1"/>
      <c r="EX1326" s="1"/>
      <c r="EY1326" s="1"/>
      <c r="EZ1326" s="1"/>
      <c r="FA1326" s="1"/>
      <c r="FB1326" s="1"/>
      <c r="FC1326" s="1"/>
      <c r="FD1326" s="1"/>
      <c r="FE1326" s="1"/>
      <c r="FF1326" s="1"/>
      <c r="FG1326" s="1"/>
      <c r="FH1326" s="1"/>
      <c r="FI1326" s="1"/>
      <c r="FJ1326" s="1"/>
      <c r="FK1326" s="1"/>
      <c r="FL1326" s="1"/>
      <c r="FM1326" s="1"/>
      <c r="FN1326" s="1"/>
      <c r="FO1326" s="1"/>
      <c r="FP1326" s="1"/>
      <c r="FQ1326" s="1"/>
      <c r="FR1326" s="1"/>
      <c r="FS1326" s="1"/>
      <c r="FT1326" s="1"/>
      <c r="FU1326" s="1"/>
      <c r="FV1326" s="1"/>
      <c r="FW1326" s="1"/>
      <c r="FX1326" s="1"/>
      <c r="FY1326" s="1"/>
      <c r="FZ1326" s="1"/>
      <c r="GA1326" s="1"/>
      <c r="GB1326" s="1"/>
      <c r="GC1326" s="1"/>
      <c r="GD1326" s="1"/>
      <c r="GE1326" s="1"/>
      <c r="GF1326" s="1"/>
      <c r="GG1326" s="1"/>
      <c r="GH1326" s="1"/>
      <c r="GI1326" s="1"/>
      <c r="GJ1326" s="1"/>
      <c r="GK1326" s="1"/>
      <c r="GL1326" s="1"/>
      <c r="GM1326" s="1"/>
      <c r="GN1326" s="1"/>
      <c r="GO1326" s="1"/>
      <c r="GP1326" s="1"/>
      <c r="GQ1326" s="1"/>
    </row>
    <row r="1327" spans="1:199" s="4" customFormat="1">
      <c r="A1327" s="6"/>
      <c r="B1327" s="6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2"/>
      <c r="U1327" s="2"/>
      <c r="V1327" s="85"/>
      <c r="W1327" s="139"/>
      <c r="X1327" s="126"/>
      <c r="Y1327" s="85"/>
      <c r="Z1327" s="82"/>
      <c r="AA1327" s="82"/>
      <c r="AB1327" s="2"/>
      <c r="AC1327" s="2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  <c r="EL1327" s="1"/>
      <c r="EM1327" s="1"/>
      <c r="EN1327" s="1"/>
      <c r="EO1327" s="1"/>
      <c r="EP1327" s="1"/>
      <c r="EQ1327" s="1"/>
      <c r="ER1327" s="1"/>
      <c r="ES1327" s="1"/>
      <c r="ET1327" s="1"/>
      <c r="EU1327" s="1"/>
      <c r="EV1327" s="1"/>
      <c r="EW1327" s="1"/>
      <c r="EX1327" s="1"/>
      <c r="EY1327" s="1"/>
      <c r="EZ1327" s="1"/>
      <c r="FA1327" s="1"/>
      <c r="FB1327" s="1"/>
      <c r="FC1327" s="1"/>
      <c r="FD1327" s="1"/>
      <c r="FE1327" s="1"/>
      <c r="FF1327" s="1"/>
      <c r="FG1327" s="1"/>
      <c r="FH1327" s="1"/>
      <c r="FI1327" s="1"/>
      <c r="FJ1327" s="1"/>
      <c r="FK1327" s="1"/>
      <c r="FL1327" s="1"/>
      <c r="FM1327" s="1"/>
      <c r="FN1327" s="1"/>
      <c r="FO1327" s="1"/>
      <c r="FP1327" s="1"/>
      <c r="FQ1327" s="1"/>
      <c r="FR1327" s="1"/>
      <c r="FS1327" s="1"/>
      <c r="FT1327" s="1"/>
      <c r="FU1327" s="1"/>
      <c r="FV1327" s="1"/>
      <c r="FW1327" s="1"/>
      <c r="FX1327" s="1"/>
      <c r="FY1327" s="1"/>
      <c r="FZ1327" s="1"/>
      <c r="GA1327" s="1"/>
      <c r="GB1327" s="1"/>
      <c r="GC1327" s="1"/>
      <c r="GD1327" s="1"/>
      <c r="GE1327" s="1"/>
      <c r="GF1327" s="1"/>
      <c r="GG1327" s="1"/>
      <c r="GH1327" s="1"/>
      <c r="GI1327" s="1"/>
      <c r="GJ1327" s="1"/>
      <c r="GK1327" s="1"/>
      <c r="GL1327" s="1"/>
      <c r="GM1327" s="1"/>
      <c r="GN1327" s="1"/>
      <c r="GO1327" s="1"/>
      <c r="GP1327" s="1"/>
      <c r="GQ1327" s="1"/>
    </row>
    <row r="1328" spans="1:199" s="4" customFormat="1">
      <c r="A1328" s="6"/>
      <c r="B1328" s="6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2"/>
      <c r="U1328" s="2"/>
      <c r="V1328" s="85"/>
      <c r="W1328" s="139"/>
      <c r="X1328" s="126"/>
      <c r="Y1328" s="85"/>
      <c r="Z1328" s="82"/>
      <c r="AA1328" s="82"/>
      <c r="AB1328" s="2"/>
      <c r="AC1328" s="2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  <c r="EL1328" s="1"/>
      <c r="EM1328" s="1"/>
      <c r="EN1328" s="1"/>
      <c r="EO1328" s="1"/>
      <c r="EP1328" s="1"/>
      <c r="EQ1328" s="1"/>
      <c r="ER1328" s="1"/>
      <c r="ES1328" s="1"/>
      <c r="ET1328" s="1"/>
      <c r="EU1328" s="1"/>
      <c r="EV1328" s="1"/>
      <c r="EW1328" s="1"/>
      <c r="EX1328" s="1"/>
      <c r="EY1328" s="1"/>
      <c r="EZ1328" s="1"/>
      <c r="FA1328" s="1"/>
      <c r="FB1328" s="1"/>
      <c r="FC1328" s="1"/>
      <c r="FD1328" s="1"/>
      <c r="FE1328" s="1"/>
      <c r="FF1328" s="1"/>
      <c r="FG1328" s="1"/>
      <c r="FH1328" s="1"/>
      <c r="FI1328" s="1"/>
      <c r="FJ1328" s="1"/>
      <c r="FK1328" s="1"/>
      <c r="FL1328" s="1"/>
      <c r="FM1328" s="1"/>
      <c r="FN1328" s="1"/>
      <c r="FO1328" s="1"/>
      <c r="FP1328" s="1"/>
      <c r="FQ1328" s="1"/>
      <c r="FR1328" s="1"/>
      <c r="FS1328" s="1"/>
      <c r="FT1328" s="1"/>
      <c r="FU1328" s="1"/>
      <c r="FV1328" s="1"/>
      <c r="FW1328" s="1"/>
      <c r="FX1328" s="1"/>
      <c r="FY1328" s="1"/>
      <c r="FZ1328" s="1"/>
      <c r="GA1328" s="1"/>
      <c r="GB1328" s="1"/>
      <c r="GC1328" s="1"/>
      <c r="GD1328" s="1"/>
      <c r="GE1328" s="1"/>
      <c r="GF1328" s="1"/>
      <c r="GG1328" s="1"/>
      <c r="GH1328" s="1"/>
      <c r="GI1328" s="1"/>
      <c r="GJ1328" s="1"/>
      <c r="GK1328" s="1"/>
      <c r="GL1328" s="1"/>
      <c r="GM1328" s="1"/>
      <c r="GN1328" s="1"/>
      <c r="GO1328" s="1"/>
      <c r="GP1328" s="1"/>
      <c r="GQ1328" s="1"/>
    </row>
    <row r="1329" spans="1:199" s="4" customFormat="1">
      <c r="A1329" s="6"/>
      <c r="B1329" s="6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2"/>
      <c r="U1329" s="2"/>
      <c r="V1329" s="85"/>
      <c r="W1329" s="139"/>
      <c r="X1329" s="126"/>
      <c r="Y1329" s="85"/>
      <c r="Z1329" s="82"/>
      <c r="AA1329" s="82"/>
      <c r="AB1329" s="2"/>
      <c r="AC1329" s="2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"/>
      <c r="EK1329" s="1"/>
      <c r="EL1329" s="1"/>
      <c r="EM1329" s="1"/>
      <c r="EN1329" s="1"/>
      <c r="EO1329" s="1"/>
      <c r="EP1329" s="1"/>
      <c r="EQ1329" s="1"/>
      <c r="ER1329" s="1"/>
      <c r="ES1329" s="1"/>
      <c r="ET1329" s="1"/>
      <c r="EU1329" s="1"/>
      <c r="EV1329" s="1"/>
      <c r="EW1329" s="1"/>
      <c r="EX1329" s="1"/>
      <c r="EY1329" s="1"/>
      <c r="EZ1329" s="1"/>
      <c r="FA1329" s="1"/>
      <c r="FB1329" s="1"/>
      <c r="FC1329" s="1"/>
      <c r="FD1329" s="1"/>
      <c r="FE1329" s="1"/>
      <c r="FF1329" s="1"/>
      <c r="FG1329" s="1"/>
      <c r="FH1329" s="1"/>
      <c r="FI1329" s="1"/>
      <c r="FJ1329" s="1"/>
      <c r="FK1329" s="1"/>
      <c r="FL1329" s="1"/>
      <c r="FM1329" s="1"/>
      <c r="FN1329" s="1"/>
      <c r="FO1329" s="1"/>
      <c r="FP1329" s="1"/>
      <c r="FQ1329" s="1"/>
      <c r="FR1329" s="1"/>
      <c r="FS1329" s="1"/>
      <c r="FT1329" s="1"/>
      <c r="FU1329" s="1"/>
      <c r="FV1329" s="1"/>
      <c r="FW1329" s="1"/>
      <c r="FX1329" s="1"/>
      <c r="FY1329" s="1"/>
      <c r="FZ1329" s="1"/>
      <c r="GA1329" s="1"/>
      <c r="GB1329" s="1"/>
      <c r="GC1329" s="1"/>
      <c r="GD1329" s="1"/>
      <c r="GE1329" s="1"/>
      <c r="GF1329" s="1"/>
      <c r="GG1329" s="1"/>
      <c r="GH1329" s="1"/>
      <c r="GI1329" s="1"/>
      <c r="GJ1329" s="1"/>
      <c r="GK1329" s="1"/>
      <c r="GL1329" s="1"/>
      <c r="GM1329" s="1"/>
      <c r="GN1329" s="1"/>
      <c r="GO1329" s="1"/>
      <c r="GP1329" s="1"/>
      <c r="GQ1329" s="1"/>
    </row>
    <row r="1330" spans="1:199" s="4" customFormat="1">
      <c r="A1330" s="6"/>
      <c r="B1330" s="6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2"/>
      <c r="U1330" s="2"/>
      <c r="V1330" s="85"/>
      <c r="W1330" s="139"/>
      <c r="X1330" s="126"/>
      <c r="Y1330" s="85"/>
      <c r="Z1330" s="82"/>
      <c r="AA1330" s="82"/>
      <c r="AB1330" s="2"/>
      <c r="AC1330" s="2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  <c r="EL1330" s="1"/>
      <c r="EM1330" s="1"/>
      <c r="EN1330" s="1"/>
      <c r="EO1330" s="1"/>
      <c r="EP1330" s="1"/>
      <c r="EQ1330" s="1"/>
      <c r="ER1330" s="1"/>
      <c r="ES1330" s="1"/>
      <c r="ET1330" s="1"/>
      <c r="EU1330" s="1"/>
      <c r="EV1330" s="1"/>
      <c r="EW1330" s="1"/>
      <c r="EX1330" s="1"/>
      <c r="EY1330" s="1"/>
      <c r="EZ1330" s="1"/>
      <c r="FA1330" s="1"/>
      <c r="FB1330" s="1"/>
      <c r="FC1330" s="1"/>
      <c r="FD1330" s="1"/>
      <c r="FE1330" s="1"/>
      <c r="FF1330" s="1"/>
      <c r="FG1330" s="1"/>
      <c r="FH1330" s="1"/>
      <c r="FI1330" s="1"/>
      <c r="FJ1330" s="1"/>
      <c r="FK1330" s="1"/>
      <c r="FL1330" s="1"/>
      <c r="FM1330" s="1"/>
      <c r="FN1330" s="1"/>
      <c r="FO1330" s="1"/>
      <c r="FP1330" s="1"/>
      <c r="FQ1330" s="1"/>
      <c r="FR1330" s="1"/>
      <c r="FS1330" s="1"/>
      <c r="FT1330" s="1"/>
      <c r="FU1330" s="1"/>
      <c r="FV1330" s="1"/>
      <c r="FW1330" s="1"/>
      <c r="FX1330" s="1"/>
      <c r="FY1330" s="1"/>
      <c r="FZ1330" s="1"/>
      <c r="GA1330" s="1"/>
      <c r="GB1330" s="1"/>
      <c r="GC1330" s="1"/>
      <c r="GD1330" s="1"/>
      <c r="GE1330" s="1"/>
      <c r="GF1330" s="1"/>
      <c r="GG1330" s="1"/>
      <c r="GH1330" s="1"/>
      <c r="GI1330" s="1"/>
      <c r="GJ1330" s="1"/>
      <c r="GK1330" s="1"/>
      <c r="GL1330" s="1"/>
      <c r="GM1330" s="1"/>
      <c r="GN1330" s="1"/>
      <c r="GO1330" s="1"/>
      <c r="GP1330" s="1"/>
      <c r="GQ1330" s="1"/>
    </row>
    <row r="1331" spans="1:199" s="4" customFormat="1">
      <c r="A1331" s="6"/>
      <c r="B1331" s="6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2"/>
      <c r="U1331" s="2"/>
      <c r="V1331" s="85"/>
      <c r="W1331" s="139"/>
      <c r="X1331" s="126"/>
      <c r="Y1331" s="85"/>
      <c r="Z1331" s="82"/>
      <c r="AA1331" s="82"/>
      <c r="AB1331" s="2"/>
      <c r="AC1331" s="2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  <c r="EL1331" s="1"/>
      <c r="EM1331" s="1"/>
      <c r="EN1331" s="1"/>
      <c r="EO1331" s="1"/>
      <c r="EP1331" s="1"/>
      <c r="EQ1331" s="1"/>
      <c r="ER1331" s="1"/>
      <c r="ES1331" s="1"/>
      <c r="ET1331" s="1"/>
      <c r="EU1331" s="1"/>
      <c r="EV1331" s="1"/>
      <c r="EW1331" s="1"/>
      <c r="EX1331" s="1"/>
      <c r="EY1331" s="1"/>
      <c r="EZ1331" s="1"/>
      <c r="FA1331" s="1"/>
      <c r="FB1331" s="1"/>
      <c r="FC1331" s="1"/>
      <c r="FD1331" s="1"/>
      <c r="FE1331" s="1"/>
      <c r="FF1331" s="1"/>
      <c r="FG1331" s="1"/>
      <c r="FH1331" s="1"/>
      <c r="FI1331" s="1"/>
      <c r="FJ1331" s="1"/>
      <c r="FK1331" s="1"/>
      <c r="FL1331" s="1"/>
      <c r="FM1331" s="1"/>
      <c r="FN1331" s="1"/>
      <c r="FO1331" s="1"/>
      <c r="FP1331" s="1"/>
      <c r="FQ1331" s="1"/>
      <c r="FR1331" s="1"/>
      <c r="FS1331" s="1"/>
      <c r="FT1331" s="1"/>
      <c r="FU1331" s="1"/>
      <c r="FV1331" s="1"/>
      <c r="FW1331" s="1"/>
      <c r="FX1331" s="1"/>
      <c r="FY1331" s="1"/>
      <c r="FZ1331" s="1"/>
      <c r="GA1331" s="1"/>
      <c r="GB1331" s="1"/>
      <c r="GC1331" s="1"/>
      <c r="GD1331" s="1"/>
      <c r="GE1331" s="1"/>
      <c r="GF1331" s="1"/>
      <c r="GG1331" s="1"/>
      <c r="GH1331" s="1"/>
      <c r="GI1331" s="1"/>
      <c r="GJ1331" s="1"/>
      <c r="GK1331" s="1"/>
      <c r="GL1331" s="1"/>
      <c r="GM1331" s="1"/>
      <c r="GN1331" s="1"/>
      <c r="GO1331" s="1"/>
      <c r="GP1331" s="1"/>
      <c r="GQ1331" s="1"/>
    </row>
    <row r="1332" spans="1:199" s="4" customFormat="1">
      <c r="A1332" s="6"/>
      <c r="B1332" s="6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2"/>
      <c r="U1332" s="2"/>
      <c r="V1332" s="85"/>
      <c r="W1332" s="139"/>
      <c r="X1332" s="126"/>
      <c r="Y1332" s="85"/>
      <c r="Z1332" s="82"/>
      <c r="AA1332" s="82"/>
      <c r="AB1332" s="2"/>
      <c r="AC1332" s="2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  <c r="EL1332" s="1"/>
      <c r="EM1332" s="1"/>
      <c r="EN1332" s="1"/>
      <c r="EO1332" s="1"/>
      <c r="EP1332" s="1"/>
      <c r="EQ1332" s="1"/>
      <c r="ER1332" s="1"/>
      <c r="ES1332" s="1"/>
      <c r="ET1332" s="1"/>
      <c r="EU1332" s="1"/>
      <c r="EV1332" s="1"/>
      <c r="EW1332" s="1"/>
      <c r="EX1332" s="1"/>
      <c r="EY1332" s="1"/>
      <c r="EZ1332" s="1"/>
      <c r="FA1332" s="1"/>
      <c r="FB1332" s="1"/>
      <c r="FC1332" s="1"/>
      <c r="FD1332" s="1"/>
      <c r="FE1332" s="1"/>
      <c r="FF1332" s="1"/>
      <c r="FG1332" s="1"/>
      <c r="FH1332" s="1"/>
      <c r="FI1332" s="1"/>
      <c r="FJ1332" s="1"/>
      <c r="FK1332" s="1"/>
      <c r="FL1332" s="1"/>
      <c r="FM1332" s="1"/>
      <c r="FN1332" s="1"/>
      <c r="FO1332" s="1"/>
      <c r="FP1332" s="1"/>
      <c r="FQ1332" s="1"/>
      <c r="FR1332" s="1"/>
      <c r="FS1332" s="1"/>
      <c r="FT1332" s="1"/>
      <c r="FU1332" s="1"/>
      <c r="FV1332" s="1"/>
      <c r="FW1332" s="1"/>
      <c r="FX1332" s="1"/>
      <c r="FY1332" s="1"/>
      <c r="FZ1332" s="1"/>
      <c r="GA1332" s="1"/>
      <c r="GB1332" s="1"/>
      <c r="GC1332" s="1"/>
      <c r="GD1332" s="1"/>
      <c r="GE1332" s="1"/>
      <c r="GF1332" s="1"/>
      <c r="GG1332" s="1"/>
      <c r="GH1332" s="1"/>
      <c r="GI1332" s="1"/>
      <c r="GJ1332" s="1"/>
      <c r="GK1332" s="1"/>
      <c r="GL1332" s="1"/>
      <c r="GM1332" s="1"/>
      <c r="GN1332" s="1"/>
      <c r="GO1332" s="1"/>
      <c r="GP1332" s="1"/>
      <c r="GQ1332" s="1"/>
    </row>
    <row r="1333" spans="1:199" s="4" customFormat="1">
      <c r="A1333" s="6"/>
      <c r="B1333" s="6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2"/>
      <c r="U1333" s="2"/>
      <c r="V1333" s="85"/>
      <c r="W1333" s="139"/>
      <c r="X1333" s="126"/>
      <c r="Y1333" s="85"/>
      <c r="Z1333" s="82"/>
      <c r="AA1333" s="82"/>
      <c r="AB1333" s="2"/>
      <c r="AC1333" s="2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"/>
      <c r="EK1333" s="1"/>
      <c r="EL1333" s="1"/>
      <c r="EM1333" s="1"/>
      <c r="EN1333" s="1"/>
      <c r="EO1333" s="1"/>
      <c r="EP1333" s="1"/>
      <c r="EQ1333" s="1"/>
      <c r="ER1333" s="1"/>
      <c r="ES1333" s="1"/>
      <c r="ET1333" s="1"/>
      <c r="EU1333" s="1"/>
      <c r="EV1333" s="1"/>
      <c r="EW1333" s="1"/>
      <c r="EX1333" s="1"/>
      <c r="EY1333" s="1"/>
      <c r="EZ1333" s="1"/>
      <c r="FA1333" s="1"/>
      <c r="FB1333" s="1"/>
      <c r="FC1333" s="1"/>
      <c r="FD1333" s="1"/>
      <c r="FE1333" s="1"/>
      <c r="FF1333" s="1"/>
      <c r="FG1333" s="1"/>
      <c r="FH1333" s="1"/>
      <c r="FI1333" s="1"/>
      <c r="FJ1333" s="1"/>
      <c r="FK1333" s="1"/>
      <c r="FL1333" s="1"/>
      <c r="FM1333" s="1"/>
      <c r="FN1333" s="1"/>
      <c r="FO1333" s="1"/>
      <c r="FP1333" s="1"/>
      <c r="FQ1333" s="1"/>
      <c r="FR1333" s="1"/>
      <c r="FS1333" s="1"/>
      <c r="FT1333" s="1"/>
      <c r="FU1333" s="1"/>
      <c r="FV1333" s="1"/>
      <c r="FW1333" s="1"/>
      <c r="FX1333" s="1"/>
      <c r="FY1333" s="1"/>
      <c r="FZ1333" s="1"/>
      <c r="GA1333" s="1"/>
      <c r="GB1333" s="1"/>
      <c r="GC1333" s="1"/>
      <c r="GD1333" s="1"/>
      <c r="GE1333" s="1"/>
      <c r="GF1333" s="1"/>
      <c r="GG1333" s="1"/>
      <c r="GH1333" s="1"/>
      <c r="GI1333" s="1"/>
      <c r="GJ1333" s="1"/>
      <c r="GK1333" s="1"/>
      <c r="GL1333" s="1"/>
      <c r="GM1333" s="1"/>
      <c r="GN1333" s="1"/>
      <c r="GO1333" s="1"/>
      <c r="GP1333" s="1"/>
      <c r="GQ1333" s="1"/>
    </row>
    <row r="1334" spans="1:199" s="4" customFormat="1">
      <c r="A1334" s="6"/>
      <c r="B1334" s="6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2"/>
      <c r="U1334" s="2"/>
      <c r="V1334" s="85"/>
      <c r="W1334" s="139"/>
      <c r="X1334" s="126"/>
      <c r="Y1334" s="85"/>
      <c r="Z1334" s="82"/>
      <c r="AA1334" s="82"/>
      <c r="AB1334" s="2"/>
      <c r="AC1334" s="2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  <c r="EL1334" s="1"/>
      <c r="EM1334" s="1"/>
      <c r="EN1334" s="1"/>
      <c r="EO1334" s="1"/>
      <c r="EP1334" s="1"/>
      <c r="EQ1334" s="1"/>
      <c r="ER1334" s="1"/>
      <c r="ES1334" s="1"/>
      <c r="ET1334" s="1"/>
      <c r="EU1334" s="1"/>
      <c r="EV1334" s="1"/>
      <c r="EW1334" s="1"/>
      <c r="EX1334" s="1"/>
      <c r="EY1334" s="1"/>
      <c r="EZ1334" s="1"/>
      <c r="FA1334" s="1"/>
      <c r="FB1334" s="1"/>
      <c r="FC1334" s="1"/>
      <c r="FD1334" s="1"/>
      <c r="FE1334" s="1"/>
      <c r="FF1334" s="1"/>
      <c r="FG1334" s="1"/>
      <c r="FH1334" s="1"/>
      <c r="FI1334" s="1"/>
      <c r="FJ1334" s="1"/>
      <c r="FK1334" s="1"/>
      <c r="FL1334" s="1"/>
      <c r="FM1334" s="1"/>
      <c r="FN1334" s="1"/>
      <c r="FO1334" s="1"/>
      <c r="FP1334" s="1"/>
      <c r="FQ1334" s="1"/>
      <c r="FR1334" s="1"/>
      <c r="FS1334" s="1"/>
      <c r="FT1334" s="1"/>
      <c r="FU1334" s="1"/>
      <c r="FV1334" s="1"/>
      <c r="FW1334" s="1"/>
      <c r="FX1334" s="1"/>
      <c r="FY1334" s="1"/>
      <c r="FZ1334" s="1"/>
      <c r="GA1334" s="1"/>
      <c r="GB1334" s="1"/>
      <c r="GC1334" s="1"/>
      <c r="GD1334" s="1"/>
      <c r="GE1334" s="1"/>
      <c r="GF1334" s="1"/>
      <c r="GG1334" s="1"/>
      <c r="GH1334" s="1"/>
      <c r="GI1334" s="1"/>
      <c r="GJ1334" s="1"/>
      <c r="GK1334" s="1"/>
      <c r="GL1334" s="1"/>
      <c r="GM1334" s="1"/>
      <c r="GN1334" s="1"/>
      <c r="GO1334" s="1"/>
      <c r="GP1334" s="1"/>
      <c r="GQ1334" s="1"/>
    </row>
    <row r="1335" spans="1:199" s="4" customFormat="1">
      <c r="A1335" s="6"/>
      <c r="B1335" s="6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2"/>
      <c r="U1335" s="2"/>
      <c r="V1335" s="85"/>
      <c r="W1335" s="139"/>
      <c r="X1335" s="126"/>
      <c r="Y1335" s="85"/>
      <c r="Z1335" s="82"/>
      <c r="AA1335" s="82"/>
      <c r="AB1335" s="2"/>
      <c r="AC1335" s="2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  <c r="EL1335" s="1"/>
      <c r="EM1335" s="1"/>
      <c r="EN1335" s="1"/>
      <c r="EO1335" s="1"/>
      <c r="EP1335" s="1"/>
      <c r="EQ1335" s="1"/>
      <c r="ER1335" s="1"/>
      <c r="ES1335" s="1"/>
      <c r="ET1335" s="1"/>
      <c r="EU1335" s="1"/>
      <c r="EV1335" s="1"/>
      <c r="EW1335" s="1"/>
      <c r="EX1335" s="1"/>
      <c r="EY1335" s="1"/>
      <c r="EZ1335" s="1"/>
      <c r="FA1335" s="1"/>
      <c r="FB1335" s="1"/>
      <c r="FC1335" s="1"/>
      <c r="FD1335" s="1"/>
      <c r="FE1335" s="1"/>
      <c r="FF1335" s="1"/>
      <c r="FG1335" s="1"/>
      <c r="FH1335" s="1"/>
      <c r="FI1335" s="1"/>
      <c r="FJ1335" s="1"/>
      <c r="FK1335" s="1"/>
      <c r="FL1335" s="1"/>
      <c r="FM1335" s="1"/>
      <c r="FN1335" s="1"/>
      <c r="FO1335" s="1"/>
      <c r="FP1335" s="1"/>
      <c r="FQ1335" s="1"/>
      <c r="FR1335" s="1"/>
      <c r="FS1335" s="1"/>
      <c r="FT1335" s="1"/>
      <c r="FU1335" s="1"/>
      <c r="FV1335" s="1"/>
      <c r="FW1335" s="1"/>
      <c r="FX1335" s="1"/>
      <c r="FY1335" s="1"/>
      <c r="FZ1335" s="1"/>
      <c r="GA1335" s="1"/>
      <c r="GB1335" s="1"/>
      <c r="GC1335" s="1"/>
      <c r="GD1335" s="1"/>
      <c r="GE1335" s="1"/>
      <c r="GF1335" s="1"/>
      <c r="GG1335" s="1"/>
      <c r="GH1335" s="1"/>
      <c r="GI1335" s="1"/>
      <c r="GJ1335" s="1"/>
      <c r="GK1335" s="1"/>
      <c r="GL1335" s="1"/>
      <c r="GM1335" s="1"/>
      <c r="GN1335" s="1"/>
      <c r="GO1335" s="1"/>
      <c r="GP1335" s="1"/>
      <c r="GQ1335" s="1"/>
    </row>
    <row r="1336" spans="1:199" s="4" customFormat="1">
      <c r="A1336" s="6"/>
      <c r="B1336" s="6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2"/>
      <c r="U1336" s="2"/>
      <c r="V1336" s="85"/>
      <c r="W1336" s="139"/>
      <c r="X1336" s="126"/>
      <c r="Y1336" s="85"/>
      <c r="Z1336" s="82"/>
      <c r="AA1336" s="82"/>
      <c r="AB1336" s="2"/>
      <c r="AC1336" s="2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  <c r="EL1336" s="1"/>
      <c r="EM1336" s="1"/>
      <c r="EN1336" s="1"/>
      <c r="EO1336" s="1"/>
      <c r="EP1336" s="1"/>
      <c r="EQ1336" s="1"/>
      <c r="ER1336" s="1"/>
      <c r="ES1336" s="1"/>
      <c r="ET1336" s="1"/>
      <c r="EU1336" s="1"/>
      <c r="EV1336" s="1"/>
      <c r="EW1336" s="1"/>
      <c r="EX1336" s="1"/>
      <c r="EY1336" s="1"/>
      <c r="EZ1336" s="1"/>
      <c r="FA1336" s="1"/>
      <c r="FB1336" s="1"/>
      <c r="FC1336" s="1"/>
      <c r="FD1336" s="1"/>
      <c r="FE1336" s="1"/>
      <c r="FF1336" s="1"/>
      <c r="FG1336" s="1"/>
      <c r="FH1336" s="1"/>
      <c r="FI1336" s="1"/>
      <c r="FJ1336" s="1"/>
      <c r="FK1336" s="1"/>
      <c r="FL1336" s="1"/>
      <c r="FM1336" s="1"/>
      <c r="FN1336" s="1"/>
      <c r="FO1336" s="1"/>
      <c r="FP1336" s="1"/>
      <c r="FQ1336" s="1"/>
      <c r="FR1336" s="1"/>
      <c r="FS1336" s="1"/>
      <c r="FT1336" s="1"/>
      <c r="FU1336" s="1"/>
      <c r="FV1336" s="1"/>
      <c r="FW1336" s="1"/>
      <c r="FX1336" s="1"/>
      <c r="FY1336" s="1"/>
      <c r="FZ1336" s="1"/>
      <c r="GA1336" s="1"/>
      <c r="GB1336" s="1"/>
      <c r="GC1336" s="1"/>
      <c r="GD1336" s="1"/>
      <c r="GE1336" s="1"/>
      <c r="GF1336" s="1"/>
      <c r="GG1336" s="1"/>
      <c r="GH1336" s="1"/>
      <c r="GI1336" s="1"/>
      <c r="GJ1336" s="1"/>
      <c r="GK1336" s="1"/>
      <c r="GL1336" s="1"/>
      <c r="GM1336" s="1"/>
      <c r="GN1336" s="1"/>
      <c r="GO1336" s="1"/>
      <c r="GP1336" s="1"/>
      <c r="GQ1336" s="1"/>
    </row>
    <row r="1337" spans="1:199" s="4" customFormat="1">
      <c r="A1337" s="6"/>
      <c r="B1337" s="6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2"/>
      <c r="U1337" s="2"/>
      <c r="V1337" s="85"/>
      <c r="W1337" s="139"/>
      <c r="X1337" s="126"/>
      <c r="Y1337" s="85"/>
      <c r="Z1337" s="82"/>
      <c r="AA1337" s="82"/>
      <c r="AB1337" s="2"/>
      <c r="AC1337" s="2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  <c r="EL1337" s="1"/>
      <c r="EM1337" s="1"/>
      <c r="EN1337" s="1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  <c r="FC1337" s="1"/>
      <c r="FD1337" s="1"/>
      <c r="FE1337" s="1"/>
      <c r="FF1337" s="1"/>
      <c r="FG1337" s="1"/>
      <c r="FH1337" s="1"/>
      <c r="FI1337" s="1"/>
      <c r="FJ1337" s="1"/>
      <c r="FK1337" s="1"/>
      <c r="FL1337" s="1"/>
      <c r="FM1337" s="1"/>
      <c r="FN1337" s="1"/>
      <c r="FO1337" s="1"/>
      <c r="FP1337" s="1"/>
      <c r="FQ1337" s="1"/>
      <c r="FR1337" s="1"/>
      <c r="FS1337" s="1"/>
      <c r="FT1337" s="1"/>
      <c r="FU1337" s="1"/>
      <c r="FV1337" s="1"/>
      <c r="FW1337" s="1"/>
      <c r="FX1337" s="1"/>
      <c r="FY1337" s="1"/>
      <c r="FZ1337" s="1"/>
      <c r="GA1337" s="1"/>
      <c r="GB1337" s="1"/>
      <c r="GC1337" s="1"/>
      <c r="GD1337" s="1"/>
      <c r="GE1337" s="1"/>
      <c r="GF1337" s="1"/>
      <c r="GG1337" s="1"/>
      <c r="GH1337" s="1"/>
      <c r="GI1337" s="1"/>
      <c r="GJ1337" s="1"/>
      <c r="GK1337" s="1"/>
      <c r="GL1337" s="1"/>
      <c r="GM1337" s="1"/>
      <c r="GN1337" s="1"/>
      <c r="GO1337" s="1"/>
      <c r="GP1337" s="1"/>
      <c r="GQ1337" s="1"/>
    </row>
    <row r="1338" spans="1:199" s="4" customFormat="1">
      <c r="A1338" s="6"/>
      <c r="B1338" s="6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2"/>
      <c r="U1338" s="2"/>
      <c r="V1338" s="85"/>
      <c r="W1338" s="139"/>
      <c r="X1338" s="126"/>
      <c r="Y1338" s="85"/>
      <c r="Z1338" s="82"/>
      <c r="AA1338" s="82"/>
      <c r="AB1338" s="2"/>
      <c r="AC1338" s="2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  <c r="FC1338" s="1"/>
      <c r="FD1338" s="1"/>
      <c r="FE1338" s="1"/>
      <c r="FF1338" s="1"/>
      <c r="FG1338" s="1"/>
      <c r="FH1338" s="1"/>
      <c r="FI1338" s="1"/>
      <c r="FJ1338" s="1"/>
      <c r="FK1338" s="1"/>
      <c r="FL1338" s="1"/>
      <c r="FM1338" s="1"/>
      <c r="FN1338" s="1"/>
      <c r="FO1338" s="1"/>
      <c r="FP1338" s="1"/>
      <c r="FQ1338" s="1"/>
      <c r="FR1338" s="1"/>
      <c r="FS1338" s="1"/>
      <c r="FT1338" s="1"/>
      <c r="FU1338" s="1"/>
      <c r="FV1338" s="1"/>
      <c r="FW1338" s="1"/>
      <c r="FX1338" s="1"/>
      <c r="FY1338" s="1"/>
      <c r="FZ1338" s="1"/>
      <c r="GA1338" s="1"/>
      <c r="GB1338" s="1"/>
      <c r="GC1338" s="1"/>
      <c r="GD1338" s="1"/>
      <c r="GE1338" s="1"/>
      <c r="GF1338" s="1"/>
      <c r="GG1338" s="1"/>
      <c r="GH1338" s="1"/>
      <c r="GI1338" s="1"/>
      <c r="GJ1338" s="1"/>
      <c r="GK1338" s="1"/>
      <c r="GL1338" s="1"/>
      <c r="GM1338" s="1"/>
      <c r="GN1338" s="1"/>
      <c r="GO1338" s="1"/>
      <c r="GP1338" s="1"/>
      <c r="GQ1338" s="1"/>
    </row>
    <row r="1339" spans="1:199" s="4" customFormat="1">
      <c r="A1339" s="6"/>
      <c r="B1339" s="6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2"/>
      <c r="U1339" s="2"/>
      <c r="V1339" s="85"/>
      <c r="W1339" s="139"/>
      <c r="X1339" s="126"/>
      <c r="Y1339" s="85"/>
      <c r="Z1339" s="82"/>
      <c r="AA1339" s="82"/>
      <c r="AB1339" s="2"/>
      <c r="AC1339" s="2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  <c r="EL1339" s="1"/>
      <c r="EM1339" s="1"/>
      <c r="EN1339" s="1"/>
      <c r="EO1339" s="1"/>
      <c r="EP1339" s="1"/>
      <c r="EQ1339" s="1"/>
      <c r="ER1339" s="1"/>
      <c r="ES1339" s="1"/>
      <c r="ET1339" s="1"/>
      <c r="EU1339" s="1"/>
      <c r="EV1339" s="1"/>
      <c r="EW1339" s="1"/>
      <c r="EX1339" s="1"/>
      <c r="EY1339" s="1"/>
      <c r="EZ1339" s="1"/>
      <c r="FA1339" s="1"/>
      <c r="FB1339" s="1"/>
      <c r="FC1339" s="1"/>
      <c r="FD1339" s="1"/>
      <c r="FE1339" s="1"/>
      <c r="FF1339" s="1"/>
      <c r="FG1339" s="1"/>
      <c r="FH1339" s="1"/>
      <c r="FI1339" s="1"/>
      <c r="FJ1339" s="1"/>
      <c r="FK1339" s="1"/>
      <c r="FL1339" s="1"/>
      <c r="FM1339" s="1"/>
      <c r="FN1339" s="1"/>
      <c r="FO1339" s="1"/>
      <c r="FP1339" s="1"/>
      <c r="FQ1339" s="1"/>
      <c r="FR1339" s="1"/>
      <c r="FS1339" s="1"/>
      <c r="FT1339" s="1"/>
      <c r="FU1339" s="1"/>
      <c r="FV1339" s="1"/>
      <c r="FW1339" s="1"/>
      <c r="FX1339" s="1"/>
      <c r="FY1339" s="1"/>
      <c r="FZ1339" s="1"/>
      <c r="GA1339" s="1"/>
      <c r="GB1339" s="1"/>
      <c r="GC1339" s="1"/>
      <c r="GD1339" s="1"/>
      <c r="GE1339" s="1"/>
      <c r="GF1339" s="1"/>
      <c r="GG1339" s="1"/>
      <c r="GH1339" s="1"/>
      <c r="GI1339" s="1"/>
      <c r="GJ1339" s="1"/>
      <c r="GK1339" s="1"/>
      <c r="GL1339" s="1"/>
      <c r="GM1339" s="1"/>
      <c r="GN1339" s="1"/>
      <c r="GO1339" s="1"/>
      <c r="GP1339" s="1"/>
      <c r="GQ1339" s="1"/>
    </row>
    <row r="1340" spans="1:199" s="4" customFormat="1">
      <c r="A1340" s="6"/>
      <c r="B1340" s="6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2"/>
      <c r="U1340" s="2"/>
      <c r="V1340" s="85"/>
      <c r="W1340" s="139"/>
      <c r="X1340" s="126"/>
      <c r="Y1340" s="85"/>
      <c r="Z1340" s="82"/>
      <c r="AA1340" s="82"/>
      <c r="AB1340" s="2"/>
      <c r="AC1340" s="2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  <c r="EL1340" s="1"/>
      <c r="EM1340" s="1"/>
      <c r="EN1340" s="1"/>
      <c r="EO1340" s="1"/>
      <c r="EP1340" s="1"/>
      <c r="EQ1340" s="1"/>
      <c r="ER1340" s="1"/>
      <c r="ES1340" s="1"/>
      <c r="ET1340" s="1"/>
      <c r="EU1340" s="1"/>
      <c r="EV1340" s="1"/>
      <c r="EW1340" s="1"/>
      <c r="EX1340" s="1"/>
      <c r="EY1340" s="1"/>
      <c r="EZ1340" s="1"/>
      <c r="FA1340" s="1"/>
      <c r="FB1340" s="1"/>
      <c r="FC1340" s="1"/>
      <c r="FD1340" s="1"/>
      <c r="FE1340" s="1"/>
      <c r="FF1340" s="1"/>
      <c r="FG1340" s="1"/>
      <c r="FH1340" s="1"/>
      <c r="FI1340" s="1"/>
      <c r="FJ1340" s="1"/>
      <c r="FK1340" s="1"/>
      <c r="FL1340" s="1"/>
      <c r="FM1340" s="1"/>
      <c r="FN1340" s="1"/>
      <c r="FO1340" s="1"/>
      <c r="FP1340" s="1"/>
      <c r="FQ1340" s="1"/>
      <c r="FR1340" s="1"/>
      <c r="FS1340" s="1"/>
      <c r="FT1340" s="1"/>
      <c r="FU1340" s="1"/>
      <c r="FV1340" s="1"/>
      <c r="FW1340" s="1"/>
      <c r="FX1340" s="1"/>
      <c r="FY1340" s="1"/>
      <c r="FZ1340" s="1"/>
      <c r="GA1340" s="1"/>
      <c r="GB1340" s="1"/>
      <c r="GC1340" s="1"/>
      <c r="GD1340" s="1"/>
      <c r="GE1340" s="1"/>
      <c r="GF1340" s="1"/>
      <c r="GG1340" s="1"/>
      <c r="GH1340" s="1"/>
      <c r="GI1340" s="1"/>
      <c r="GJ1340" s="1"/>
      <c r="GK1340" s="1"/>
      <c r="GL1340" s="1"/>
      <c r="GM1340" s="1"/>
      <c r="GN1340" s="1"/>
      <c r="GO1340" s="1"/>
      <c r="GP1340" s="1"/>
      <c r="GQ1340" s="1"/>
    </row>
    <row r="1341" spans="1:199" s="4" customFormat="1">
      <c r="A1341" s="6"/>
      <c r="B1341" s="6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2"/>
      <c r="U1341" s="2"/>
      <c r="V1341" s="85"/>
      <c r="W1341" s="139"/>
      <c r="X1341" s="126"/>
      <c r="Y1341" s="85"/>
      <c r="Z1341" s="82"/>
      <c r="AA1341" s="82"/>
      <c r="AB1341" s="2"/>
      <c r="AC1341" s="2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  <c r="EL1341" s="1"/>
      <c r="EM1341" s="1"/>
      <c r="EN1341" s="1"/>
      <c r="EO1341" s="1"/>
      <c r="EP1341" s="1"/>
      <c r="EQ1341" s="1"/>
      <c r="ER1341" s="1"/>
      <c r="ES1341" s="1"/>
      <c r="ET1341" s="1"/>
      <c r="EU1341" s="1"/>
      <c r="EV1341" s="1"/>
      <c r="EW1341" s="1"/>
      <c r="EX1341" s="1"/>
      <c r="EY1341" s="1"/>
      <c r="EZ1341" s="1"/>
      <c r="FA1341" s="1"/>
      <c r="FB1341" s="1"/>
      <c r="FC1341" s="1"/>
      <c r="FD1341" s="1"/>
      <c r="FE1341" s="1"/>
      <c r="FF1341" s="1"/>
      <c r="FG1341" s="1"/>
      <c r="FH1341" s="1"/>
      <c r="FI1341" s="1"/>
      <c r="FJ1341" s="1"/>
      <c r="FK1341" s="1"/>
      <c r="FL1341" s="1"/>
      <c r="FM1341" s="1"/>
      <c r="FN1341" s="1"/>
      <c r="FO1341" s="1"/>
      <c r="FP1341" s="1"/>
      <c r="FQ1341" s="1"/>
      <c r="FR1341" s="1"/>
      <c r="FS1341" s="1"/>
      <c r="FT1341" s="1"/>
      <c r="FU1341" s="1"/>
      <c r="FV1341" s="1"/>
      <c r="FW1341" s="1"/>
      <c r="FX1341" s="1"/>
      <c r="FY1341" s="1"/>
      <c r="FZ1341" s="1"/>
      <c r="GA1341" s="1"/>
      <c r="GB1341" s="1"/>
      <c r="GC1341" s="1"/>
      <c r="GD1341" s="1"/>
      <c r="GE1341" s="1"/>
      <c r="GF1341" s="1"/>
      <c r="GG1341" s="1"/>
      <c r="GH1341" s="1"/>
      <c r="GI1341" s="1"/>
      <c r="GJ1341" s="1"/>
      <c r="GK1341" s="1"/>
      <c r="GL1341" s="1"/>
      <c r="GM1341" s="1"/>
      <c r="GN1341" s="1"/>
      <c r="GO1341" s="1"/>
      <c r="GP1341" s="1"/>
      <c r="GQ1341" s="1"/>
    </row>
    <row r="1342" spans="1:199" s="4" customFormat="1">
      <c r="A1342" s="6"/>
      <c r="B1342" s="6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2"/>
      <c r="U1342" s="2"/>
      <c r="V1342" s="85"/>
      <c r="W1342" s="139"/>
      <c r="X1342" s="126"/>
      <c r="Y1342" s="85"/>
      <c r="Z1342" s="82"/>
      <c r="AA1342" s="82"/>
      <c r="AB1342" s="2"/>
      <c r="AC1342" s="2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  <c r="EL1342" s="1"/>
      <c r="EM1342" s="1"/>
      <c r="EN1342" s="1"/>
      <c r="EO1342" s="1"/>
      <c r="EP1342" s="1"/>
      <c r="EQ1342" s="1"/>
      <c r="ER1342" s="1"/>
      <c r="ES1342" s="1"/>
      <c r="ET1342" s="1"/>
      <c r="EU1342" s="1"/>
      <c r="EV1342" s="1"/>
      <c r="EW1342" s="1"/>
      <c r="EX1342" s="1"/>
      <c r="EY1342" s="1"/>
      <c r="EZ1342" s="1"/>
      <c r="FA1342" s="1"/>
      <c r="FB1342" s="1"/>
      <c r="FC1342" s="1"/>
      <c r="FD1342" s="1"/>
      <c r="FE1342" s="1"/>
      <c r="FF1342" s="1"/>
      <c r="FG1342" s="1"/>
      <c r="FH1342" s="1"/>
      <c r="FI1342" s="1"/>
      <c r="FJ1342" s="1"/>
      <c r="FK1342" s="1"/>
      <c r="FL1342" s="1"/>
      <c r="FM1342" s="1"/>
      <c r="FN1342" s="1"/>
      <c r="FO1342" s="1"/>
      <c r="FP1342" s="1"/>
      <c r="FQ1342" s="1"/>
      <c r="FR1342" s="1"/>
      <c r="FS1342" s="1"/>
      <c r="FT1342" s="1"/>
      <c r="FU1342" s="1"/>
      <c r="FV1342" s="1"/>
      <c r="FW1342" s="1"/>
      <c r="FX1342" s="1"/>
      <c r="FY1342" s="1"/>
      <c r="FZ1342" s="1"/>
      <c r="GA1342" s="1"/>
      <c r="GB1342" s="1"/>
      <c r="GC1342" s="1"/>
      <c r="GD1342" s="1"/>
      <c r="GE1342" s="1"/>
      <c r="GF1342" s="1"/>
      <c r="GG1342" s="1"/>
      <c r="GH1342" s="1"/>
      <c r="GI1342" s="1"/>
      <c r="GJ1342" s="1"/>
      <c r="GK1342" s="1"/>
      <c r="GL1342" s="1"/>
      <c r="GM1342" s="1"/>
      <c r="GN1342" s="1"/>
      <c r="GO1342" s="1"/>
      <c r="GP1342" s="1"/>
      <c r="GQ1342" s="1"/>
    </row>
    <row r="1343" spans="1:199" s="4" customFormat="1">
      <c r="A1343" s="6"/>
      <c r="B1343" s="6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2"/>
      <c r="U1343" s="2"/>
      <c r="V1343" s="85"/>
      <c r="W1343" s="139"/>
      <c r="X1343" s="126"/>
      <c r="Y1343" s="85"/>
      <c r="Z1343" s="82"/>
      <c r="AA1343" s="82"/>
      <c r="AB1343" s="2"/>
      <c r="AC1343" s="2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"/>
      <c r="EK1343" s="1"/>
      <c r="EL1343" s="1"/>
      <c r="EM1343" s="1"/>
      <c r="EN1343" s="1"/>
      <c r="EO1343" s="1"/>
      <c r="EP1343" s="1"/>
      <c r="EQ1343" s="1"/>
      <c r="ER1343" s="1"/>
      <c r="ES1343" s="1"/>
      <c r="ET1343" s="1"/>
      <c r="EU1343" s="1"/>
      <c r="EV1343" s="1"/>
      <c r="EW1343" s="1"/>
      <c r="EX1343" s="1"/>
      <c r="EY1343" s="1"/>
      <c r="EZ1343" s="1"/>
      <c r="FA1343" s="1"/>
      <c r="FB1343" s="1"/>
      <c r="FC1343" s="1"/>
      <c r="FD1343" s="1"/>
      <c r="FE1343" s="1"/>
      <c r="FF1343" s="1"/>
      <c r="FG1343" s="1"/>
      <c r="FH1343" s="1"/>
      <c r="FI1343" s="1"/>
      <c r="FJ1343" s="1"/>
      <c r="FK1343" s="1"/>
      <c r="FL1343" s="1"/>
      <c r="FM1343" s="1"/>
      <c r="FN1343" s="1"/>
      <c r="FO1343" s="1"/>
      <c r="FP1343" s="1"/>
      <c r="FQ1343" s="1"/>
      <c r="FR1343" s="1"/>
      <c r="FS1343" s="1"/>
      <c r="FT1343" s="1"/>
      <c r="FU1343" s="1"/>
      <c r="FV1343" s="1"/>
      <c r="FW1343" s="1"/>
      <c r="FX1343" s="1"/>
      <c r="FY1343" s="1"/>
      <c r="FZ1343" s="1"/>
      <c r="GA1343" s="1"/>
      <c r="GB1343" s="1"/>
      <c r="GC1343" s="1"/>
      <c r="GD1343" s="1"/>
      <c r="GE1343" s="1"/>
      <c r="GF1343" s="1"/>
      <c r="GG1343" s="1"/>
      <c r="GH1343" s="1"/>
      <c r="GI1343" s="1"/>
      <c r="GJ1343" s="1"/>
      <c r="GK1343" s="1"/>
      <c r="GL1343" s="1"/>
      <c r="GM1343" s="1"/>
      <c r="GN1343" s="1"/>
      <c r="GO1343" s="1"/>
      <c r="GP1343" s="1"/>
      <c r="GQ1343" s="1"/>
    </row>
    <row r="1344" spans="1:199" s="4" customFormat="1">
      <c r="A1344" s="6"/>
      <c r="B1344" s="6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2"/>
      <c r="U1344" s="2"/>
      <c r="V1344" s="85"/>
      <c r="W1344" s="139"/>
      <c r="X1344" s="126"/>
      <c r="Y1344" s="85"/>
      <c r="Z1344" s="82"/>
      <c r="AA1344" s="82"/>
      <c r="AB1344" s="2"/>
      <c r="AC1344" s="2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  <c r="EL1344" s="1"/>
      <c r="EM1344" s="1"/>
      <c r="EN1344" s="1"/>
      <c r="EO1344" s="1"/>
      <c r="EP1344" s="1"/>
      <c r="EQ1344" s="1"/>
      <c r="ER1344" s="1"/>
      <c r="ES1344" s="1"/>
      <c r="ET1344" s="1"/>
      <c r="EU1344" s="1"/>
      <c r="EV1344" s="1"/>
      <c r="EW1344" s="1"/>
      <c r="EX1344" s="1"/>
      <c r="EY1344" s="1"/>
      <c r="EZ1344" s="1"/>
      <c r="FA1344" s="1"/>
      <c r="FB1344" s="1"/>
      <c r="FC1344" s="1"/>
      <c r="FD1344" s="1"/>
      <c r="FE1344" s="1"/>
      <c r="FF1344" s="1"/>
      <c r="FG1344" s="1"/>
      <c r="FH1344" s="1"/>
      <c r="FI1344" s="1"/>
      <c r="FJ1344" s="1"/>
      <c r="FK1344" s="1"/>
      <c r="FL1344" s="1"/>
      <c r="FM1344" s="1"/>
      <c r="FN1344" s="1"/>
      <c r="FO1344" s="1"/>
      <c r="FP1344" s="1"/>
      <c r="FQ1344" s="1"/>
      <c r="FR1344" s="1"/>
      <c r="FS1344" s="1"/>
      <c r="FT1344" s="1"/>
      <c r="FU1344" s="1"/>
      <c r="FV1344" s="1"/>
      <c r="FW1344" s="1"/>
      <c r="FX1344" s="1"/>
      <c r="FY1344" s="1"/>
      <c r="FZ1344" s="1"/>
      <c r="GA1344" s="1"/>
      <c r="GB1344" s="1"/>
      <c r="GC1344" s="1"/>
      <c r="GD1344" s="1"/>
      <c r="GE1344" s="1"/>
      <c r="GF1344" s="1"/>
      <c r="GG1344" s="1"/>
      <c r="GH1344" s="1"/>
      <c r="GI1344" s="1"/>
      <c r="GJ1344" s="1"/>
      <c r="GK1344" s="1"/>
      <c r="GL1344" s="1"/>
      <c r="GM1344" s="1"/>
      <c r="GN1344" s="1"/>
      <c r="GO1344" s="1"/>
      <c r="GP1344" s="1"/>
      <c r="GQ1344" s="1"/>
    </row>
    <row r="1345" spans="1:199" s="4" customFormat="1">
      <c r="A1345" s="6"/>
      <c r="B1345" s="6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2"/>
      <c r="U1345" s="2"/>
      <c r="V1345" s="85"/>
      <c r="W1345" s="139"/>
      <c r="X1345" s="126"/>
      <c r="Y1345" s="85"/>
      <c r="Z1345" s="82"/>
      <c r="AA1345" s="82"/>
      <c r="AB1345" s="2"/>
      <c r="AC1345" s="2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  <c r="EL1345" s="1"/>
      <c r="EM1345" s="1"/>
      <c r="EN1345" s="1"/>
      <c r="EO1345" s="1"/>
      <c r="EP1345" s="1"/>
      <c r="EQ1345" s="1"/>
      <c r="ER1345" s="1"/>
      <c r="ES1345" s="1"/>
      <c r="ET1345" s="1"/>
      <c r="EU1345" s="1"/>
      <c r="EV1345" s="1"/>
      <c r="EW1345" s="1"/>
      <c r="EX1345" s="1"/>
      <c r="EY1345" s="1"/>
      <c r="EZ1345" s="1"/>
      <c r="FA1345" s="1"/>
      <c r="FB1345" s="1"/>
      <c r="FC1345" s="1"/>
      <c r="FD1345" s="1"/>
      <c r="FE1345" s="1"/>
      <c r="FF1345" s="1"/>
      <c r="FG1345" s="1"/>
      <c r="FH1345" s="1"/>
      <c r="FI1345" s="1"/>
      <c r="FJ1345" s="1"/>
      <c r="FK1345" s="1"/>
      <c r="FL1345" s="1"/>
      <c r="FM1345" s="1"/>
      <c r="FN1345" s="1"/>
      <c r="FO1345" s="1"/>
      <c r="FP1345" s="1"/>
      <c r="FQ1345" s="1"/>
      <c r="FR1345" s="1"/>
      <c r="FS1345" s="1"/>
      <c r="FT1345" s="1"/>
      <c r="FU1345" s="1"/>
      <c r="FV1345" s="1"/>
      <c r="FW1345" s="1"/>
      <c r="FX1345" s="1"/>
      <c r="FY1345" s="1"/>
      <c r="FZ1345" s="1"/>
      <c r="GA1345" s="1"/>
      <c r="GB1345" s="1"/>
      <c r="GC1345" s="1"/>
      <c r="GD1345" s="1"/>
      <c r="GE1345" s="1"/>
      <c r="GF1345" s="1"/>
      <c r="GG1345" s="1"/>
      <c r="GH1345" s="1"/>
      <c r="GI1345" s="1"/>
      <c r="GJ1345" s="1"/>
      <c r="GK1345" s="1"/>
      <c r="GL1345" s="1"/>
      <c r="GM1345" s="1"/>
      <c r="GN1345" s="1"/>
      <c r="GO1345" s="1"/>
      <c r="GP1345" s="1"/>
      <c r="GQ1345" s="1"/>
    </row>
    <row r="1346" spans="1:199" s="4" customFormat="1">
      <c r="A1346" s="6"/>
      <c r="B1346" s="6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2"/>
      <c r="U1346" s="2"/>
      <c r="V1346" s="85"/>
      <c r="W1346" s="139"/>
      <c r="X1346" s="126"/>
      <c r="Y1346" s="85"/>
      <c r="Z1346" s="82"/>
      <c r="AA1346" s="82"/>
      <c r="AB1346" s="2"/>
      <c r="AC1346" s="2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  <c r="EL1346" s="1"/>
      <c r="EM1346" s="1"/>
      <c r="EN1346" s="1"/>
      <c r="EO1346" s="1"/>
      <c r="EP1346" s="1"/>
      <c r="EQ1346" s="1"/>
      <c r="ER1346" s="1"/>
      <c r="ES1346" s="1"/>
      <c r="ET1346" s="1"/>
      <c r="EU1346" s="1"/>
      <c r="EV1346" s="1"/>
      <c r="EW1346" s="1"/>
      <c r="EX1346" s="1"/>
      <c r="EY1346" s="1"/>
      <c r="EZ1346" s="1"/>
      <c r="FA1346" s="1"/>
      <c r="FB1346" s="1"/>
      <c r="FC1346" s="1"/>
      <c r="FD1346" s="1"/>
      <c r="FE1346" s="1"/>
      <c r="FF1346" s="1"/>
      <c r="FG1346" s="1"/>
      <c r="FH1346" s="1"/>
      <c r="FI1346" s="1"/>
      <c r="FJ1346" s="1"/>
      <c r="FK1346" s="1"/>
      <c r="FL1346" s="1"/>
      <c r="FM1346" s="1"/>
      <c r="FN1346" s="1"/>
      <c r="FO1346" s="1"/>
      <c r="FP1346" s="1"/>
      <c r="FQ1346" s="1"/>
      <c r="FR1346" s="1"/>
      <c r="FS1346" s="1"/>
      <c r="FT1346" s="1"/>
      <c r="FU1346" s="1"/>
      <c r="FV1346" s="1"/>
      <c r="FW1346" s="1"/>
      <c r="FX1346" s="1"/>
      <c r="FY1346" s="1"/>
      <c r="FZ1346" s="1"/>
      <c r="GA1346" s="1"/>
      <c r="GB1346" s="1"/>
      <c r="GC1346" s="1"/>
      <c r="GD1346" s="1"/>
      <c r="GE1346" s="1"/>
      <c r="GF1346" s="1"/>
      <c r="GG1346" s="1"/>
      <c r="GH1346" s="1"/>
      <c r="GI1346" s="1"/>
      <c r="GJ1346" s="1"/>
      <c r="GK1346" s="1"/>
      <c r="GL1346" s="1"/>
      <c r="GM1346" s="1"/>
      <c r="GN1346" s="1"/>
      <c r="GO1346" s="1"/>
      <c r="GP1346" s="1"/>
      <c r="GQ1346" s="1"/>
    </row>
    <row r="1347" spans="1:199" s="4" customFormat="1">
      <c r="A1347" s="6"/>
      <c r="B1347" s="6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2"/>
      <c r="U1347" s="2"/>
      <c r="V1347" s="85"/>
      <c r="W1347" s="139"/>
      <c r="X1347" s="126"/>
      <c r="Y1347" s="85"/>
      <c r="Z1347" s="82"/>
      <c r="AA1347" s="82"/>
      <c r="AB1347" s="2"/>
      <c r="AC1347" s="2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  <c r="EL1347" s="1"/>
      <c r="EM1347" s="1"/>
      <c r="EN1347" s="1"/>
      <c r="EO1347" s="1"/>
      <c r="EP1347" s="1"/>
      <c r="EQ1347" s="1"/>
      <c r="ER1347" s="1"/>
      <c r="ES1347" s="1"/>
      <c r="ET1347" s="1"/>
      <c r="EU1347" s="1"/>
      <c r="EV1347" s="1"/>
      <c r="EW1347" s="1"/>
      <c r="EX1347" s="1"/>
      <c r="EY1347" s="1"/>
      <c r="EZ1347" s="1"/>
      <c r="FA1347" s="1"/>
      <c r="FB1347" s="1"/>
      <c r="FC1347" s="1"/>
      <c r="FD1347" s="1"/>
      <c r="FE1347" s="1"/>
      <c r="FF1347" s="1"/>
      <c r="FG1347" s="1"/>
      <c r="FH1347" s="1"/>
      <c r="FI1347" s="1"/>
      <c r="FJ1347" s="1"/>
      <c r="FK1347" s="1"/>
      <c r="FL1347" s="1"/>
      <c r="FM1347" s="1"/>
      <c r="FN1347" s="1"/>
      <c r="FO1347" s="1"/>
      <c r="FP1347" s="1"/>
      <c r="FQ1347" s="1"/>
      <c r="FR1347" s="1"/>
      <c r="FS1347" s="1"/>
      <c r="FT1347" s="1"/>
      <c r="FU1347" s="1"/>
      <c r="FV1347" s="1"/>
      <c r="FW1347" s="1"/>
      <c r="FX1347" s="1"/>
      <c r="FY1347" s="1"/>
      <c r="FZ1347" s="1"/>
      <c r="GA1347" s="1"/>
      <c r="GB1347" s="1"/>
      <c r="GC1347" s="1"/>
      <c r="GD1347" s="1"/>
      <c r="GE1347" s="1"/>
      <c r="GF1347" s="1"/>
      <c r="GG1347" s="1"/>
      <c r="GH1347" s="1"/>
      <c r="GI1347" s="1"/>
      <c r="GJ1347" s="1"/>
      <c r="GK1347" s="1"/>
      <c r="GL1347" s="1"/>
      <c r="GM1347" s="1"/>
      <c r="GN1347" s="1"/>
      <c r="GO1347" s="1"/>
      <c r="GP1347" s="1"/>
      <c r="GQ1347" s="1"/>
    </row>
    <row r="1348" spans="1:199" s="4" customFormat="1">
      <c r="A1348" s="6"/>
      <c r="B1348" s="6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2"/>
      <c r="U1348" s="2"/>
      <c r="V1348" s="85"/>
      <c r="W1348" s="139"/>
      <c r="X1348" s="126"/>
      <c r="Y1348" s="85"/>
      <c r="Z1348" s="82"/>
      <c r="AA1348" s="82"/>
      <c r="AB1348" s="2"/>
      <c r="AC1348" s="2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"/>
      <c r="EK1348" s="1"/>
      <c r="EL1348" s="1"/>
      <c r="EM1348" s="1"/>
      <c r="EN1348" s="1"/>
      <c r="EO1348" s="1"/>
      <c r="EP1348" s="1"/>
      <c r="EQ1348" s="1"/>
      <c r="ER1348" s="1"/>
      <c r="ES1348" s="1"/>
      <c r="ET1348" s="1"/>
      <c r="EU1348" s="1"/>
      <c r="EV1348" s="1"/>
      <c r="EW1348" s="1"/>
      <c r="EX1348" s="1"/>
      <c r="EY1348" s="1"/>
      <c r="EZ1348" s="1"/>
      <c r="FA1348" s="1"/>
      <c r="FB1348" s="1"/>
      <c r="FC1348" s="1"/>
      <c r="FD1348" s="1"/>
      <c r="FE1348" s="1"/>
      <c r="FF1348" s="1"/>
      <c r="FG1348" s="1"/>
      <c r="FH1348" s="1"/>
      <c r="FI1348" s="1"/>
      <c r="FJ1348" s="1"/>
      <c r="FK1348" s="1"/>
      <c r="FL1348" s="1"/>
      <c r="FM1348" s="1"/>
      <c r="FN1348" s="1"/>
      <c r="FO1348" s="1"/>
      <c r="FP1348" s="1"/>
      <c r="FQ1348" s="1"/>
      <c r="FR1348" s="1"/>
      <c r="FS1348" s="1"/>
      <c r="FT1348" s="1"/>
      <c r="FU1348" s="1"/>
      <c r="FV1348" s="1"/>
      <c r="FW1348" s="1"/>
      <c r="FX1348" s="1"/>
      <c r="FY1348" s="1"/>
      <c r="FZ1348" s="1"/>
      <c r="GA1348" s="1"/>
      <c r="GB1348" s="1"/>
      <c r="GC1348" s="1"/>
      <c r="GD1348" s="1"/>
      <c r="GE1348" s="1"/>
      <c r="GF1348" s="1"/>
      <c r="GG1348" s="1"/>
      <c r="GH1348" s="1"/>
      <c r="GI1348" s="1"/>
      <c r="GJ1348" s="1"/>
      <c r="GK1348" s="1"/>
      <c r="GL1348" s="1"/>
      <c r="GM1348" s="1"/>
      <c r="GN1348" s="1"/>
      <c r="GO1348" s="1"/>
      <c r="GP1348" s="1"/>
      <c r="GQ1348" s="1"/>
    </row>
    <row r="1349" spans="1:199" s="4" customFormat="1">
      <c r="A1349" s="6"/>
      <c r="B1349" s="6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2"/>
      <c r="U1349" s="2"/>
      <c r="V1349" s="85"/>
      <c r="W1349" s="139"/>
      <c r="X1349" s="126"/>
      <c r="Y1349" s="85"/>
      <c r="Z1349" s="82"/>
      <c r="AA1349" s="82"/>
      <c r="AB1349" s="2"/>
      <c r="AC1349" s="2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"/>
      <c r="EK1349" s="1"/>
      <c r="EL1349" s="1"/>
      <c r="EM1349" s="1"/>
      <c r="EN1349" s="1"/>
      <c r="EO1349" s="1"/>
      <c r="EP1349" s="1"/>
      <c r="EQ1349" s="1"/>
      <c r="ER1349" s="1"/>
      <c r="ES1349" s="1"/>
      <c r="ET1349" s="1"/>
      <c r="EU1349" s="1"/>
      <c r="EV1349" s="1"/>
      <c r="EW1349" s="1"/>
      <c r="EX1349" s="1"/>
      <c r="EY1349" s="1"/>
      <c r="EZ1349" s="1"/>
      <c r="FA1349" s="1"/>
      <c r="FB1349" s="1"/>
      <c r="FC1349" s="1"/>
      <c r="FD1349" s="1"/>
      <c r="FE1349" s="1"/>
      <c r="FF1349" s="1"/>
      <c r="FG1349" s="1"/>
      <c r="FH1349" s="1"/>
      <c r="FI1349" s="1"/>
      <c r="FJ1349" s="1"/>
      <c r="FK1349" s="1"/>
      <c r="FL1349" s="1"/>
      <c r="FM1349" s="1"/>
      <c r="FN1349" s="1"/>
      <c r="FO1349" s="1"/>
      <c r="FP1349" s="1"/>
      <c r="FQ1349" s="1"/>
      <c r="FR1349" s="1"/>
      <c r="FS1349" s="1"/>
      <c r="FT1349" s="1"/>
      <c r="FU1349" s="1"/>
      <c r="FV1349" s="1"/>
      <c r="FW1349" s="1"/>
      <c r="FX1349" s="1"/>
      <c r="FY1349" s="1"/>
      <c r="FZ1349" s="1"/>
      <c r="GA1349" s="1"/>
      <c r="GB1349" s="1"/>
      <c r="GC1349" s="1"/>
      <c r="GD1349" s="1"/>
      <c r="GE1349" s="1"/>
      <c r="GF1349" s="1"/>
      <c r="GG1349" s="1"/>
      <c r="GH1349" s="1"/>
      <c r="GI1349" s="1"/>
      <c r="GJ1349" s="1"/>
      <c r="GK1349" s="1"/>
      <c r="GL1349" s="1"/>
      <c r="GM1349" s="1"/>
      <c r="GN1349" s="1"/>
      <c r="GO1349" s="1"/>
      <c r="GP1349" s="1"/>
      <c r="GQ1349" s="1"/>
    </row>
    <row r="1350" spans="1:199" s="4" customFormat="1">
      <c r="A1350" s="6"/>
      <c r="B1350" s="6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2"/>
      <c r="U1350" s="2"/>
      <c r="V1350" s="85"/>
      <c r="W1350" s="139"/>
      <c r="X1350" s="126"/>
      <c r="Y1350" s="85"/>
      <c r="Z1350" s="82"/>
      <c r="AA1350" s="82"/>
      <c r="AB1350" s="2"/>
      <c r="AC1350" s="2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"/>
      <c r="EK1350" s="1"/>
      <c r="EL1350" s="1"/>
      <c r="EM1350" s="1"/>
      <c r="EN1350" s="1"/>
      <c r="EO1350" s="1"/>
      <c r="EP1350" s="1"/>
      <c r="EQ1350" s="1"/>
      <c r="ER1350" s="1"/>
      <c r="ES1350" s="1"/>
      <c r="ET1350" s="1"/>
      <c r="EU1350" s="1"/>
      <c r="EV1350" s="1"/>
      <c r="EW1350" s="1"/>
      <c r="EX1350" s="1"/>
      <c r="EY1350" s="1"/>
      <c r="EZ1350" s="1"/>
      <c r="FA1350" s="1"/>
      <c r="FB1350" s="1"/>
      <c r="FC1350" s="1"/>
      <c r="FD1350" s="1"/>
      <c r="FE1350" s="1"/>
      <c r="FF1350" s="1"/>
      <c r="FG1350" s="1"/>
      <c r="FH1350" s="1"/>
      <c r="FI1350" s="1"/>
      <c r="FJ1350" s="1"/>
      <c r="FK1350" s="1"/>
      <c r="FL1350" s="1"/>
      <c r="FM1350" s="1"/>
      <c r="FN1350" s="1"/>
      <c r="FO1350" s="1"/>
      <c r="FP1350" s="1"/>
      <c r="FQ1350" s="1"/>
      <c r="FR1350" s="1"/>
      <c r="FS1350" s="1"/>
      <c r="FT1350" s="1"/>
      <c r="FU1350" s="1"/>
      <c r="FV1350" s="1"/>
      <c r="FW1350" s="1"/>
      <c r="FX1350" s="1"/>
      <c r="FY1350" s="1"/>
      <c r="FZ1350" s="1"/>
      <c r="GA1350" s="1"/>
      <c r="GB1350" s="1"/>
      <c r="GC1350" s="1"/>
      <c r="GD1350" s="1"/>
      <c r="GE1350" s="1"/>
      <c r="GF1350" s="1"/>
      <c r="GG1350" s="1"/>
      <c r="GH1350" s="1"/>
      <c r="GI1350" s="1"/>
      <c r="GJ1350" s="1"/>
      <c r="GK1350" s="1"/>
      <c r="GL1350" s="1"/>
      <c r="GM1350" s="1"/>
      <c r="GN1350" s="1"/>
      <c r="GO1350" s="1"/>
      <c r="GP1350" s="1"/>
      <c r="GQ1350" s="1"/>
    </row>
    <row r="1351" spans="1:199" s="4" customFormat="1">
      <c r="A1351" s="6"/>
      <c r="B1351" s="6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2"/>
      <c r="U1351" s="2"/>
      <c r="V1351" s="85"/>
      <c r="W1351" s="139"/>
      <c r="X1351" s="126"/>
      <c r="Y1351" s="85"/>
      <c r="Z1351" s="82"/>
      <c r="AA1351" s="82"/>
      <c r="AB1351" s="2"/>
      <c r="AC1351" s="2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  <c r="EG1351" s="1"/>
      <c r="EH1351" s="1"/>
      <c r="EI1351" s="1"/>
      <c r="EJ1351" s="1"/>
      <c r="EK1351" s="1"/>
      <c r="EL1351" s="1"/>
      <c r="EM1351" s="1"/>
      <c r="EN1351" s="1"/>
      <c r="EO1351" s="1"/>
      <c r="EP1351" s="1"/>
      <c r="EQ1351" s="1"/>
      <c r="ER1351" s="1"/>
      <c r="ES1351" s="1"/>
      <c r="ET1351" s="1"/>
      <c r="EU1351" s="1"/>
      <c r="EV1351" s="1"/>
      <c r="EW1351" s="1"/>
      <c r="EX1351" s="1"/>
      <c r="EY1351" s="1"/>
      <c r="EZ1351" s="1"/>
      <c r="FA1351" s="1"/>
      <c r="FB1351" s="1"/>
      <c r="FC1351" s="1"/>
      <c r="FD1351" s="1"/>
      <c r="FE1351" s="1"/>
      <c r="FF1351" s="1"/>
      <c r="FG1351" s="1"/>
      <c r="FH1351" s="1"/>
      <c r="FI1351" s="1"/>
      <c r="FJ1351" s="1"/>
      <c r="FK1351" s="1"/>
      <c r="FL1351" s="1"/>
      <c r="FM1351" s="1"/>
      <c r="FN1351" s="1"/>
      <c r="FO1351" s="1"/>
      <c r="FP1351" s="1"/>
      <c r="FQ1351" s="1"/>
      <c r="FR1351" s="1"/>
      <c r="FS1351" s="1"/>
      <c r="FT1351" s="1"/>
      <c r="FU1351" s="1"/>
      <c r="FV1351" s="1"/>
      <c r="FW1351" s="1"/>
      <c r="FX1351" s="1"/>
      <c r="FY1351" s="1"/>
      <c r="FZ1351" s="1"/>
      <c r="GA1351" s="1"/>
      <c r="GB1351" s="1"/>
      <c r="GC1351" s="1"/>
      <c r="GD1351" s="1"/>
      <c r="GE1351" s="1"/>
      <c r="GF1351" s="1"/>
      <c r="GG1351" s="1"/>
      <c r="GH1351" s="1"/>
      <c r="GI1351" s="1"/>
      <c r="GJ1351" s="1"/>
      <c r="GK1351" s="1"/>
      <c r="GL1351" s="1"/>
      <c r="GM1351" s="1"/>
      <c r="GN1351" s="1"/>
      <c r="GO1351" s="1"/>
      <c r="GP1351" s="1"/>
      <c r="GQ1351" s="1"/>
    </row>
    <row r="1352" spans="1:199" s="4" customFormat="1">
      <c r="A1352" s="6"/>
      <c r="B1352" s="6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2"/>
      <c r="U1352" s="2"/>
      <c r="V1352" s="85"/>
      <c r="W1352" s="139"/>
      <c r="X1352" s="126"/>
      <c r="Y1352" s="85"/>
      <c r="Z1352" s="82"/>
      <c r="AA1352" s="82"/>
      <c r="AB1352" s="2"/>
      <c r="AC1352" s="2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"/>
      <c r="EK1352" s="1"/>
      <c r="EL1352" s="1"/>
      <c r="EM1352" s="1"/>
      <c r="EN1352" s="1"/>
      <c r="EO1352" s="1"/>
      <c r="EP1352" s="1"/>
      <c r="EQ1352" s="1"/>
      <c r="ER1352" s="1"/>
      <c r="ES1352" s="1"/>
      <c r="ET1352" s="1"/>
      <c r="EU1352" s="1"/>
      <c r="EV1352" s="1"/>
      <c r="EW1352" s="1"/>
      <c r="EX1352" s="1"/>
      <c r="EY1352" s="1"/>
      <c r="EZ1352" s="1"/>
      <c r="FA1352" s="1"/>
      <c r="FB1352" s="1"/>
      <c r="FC1352" s="1"/>
      <c r="FD1352" s="1"/>
      <c r="FE1352" s="1"/>
      <c r="FF1352" s="1"/>
      <c r="FG1352" s="1"/>
      <c r="FH1352" s="1"/>
      <c r="FI1352" s="1"/>
      <c r="FJ1352" s="1"/>
      <c r="FK1352" s="1"/>
      <c r="FL1352" s="1"/>
      <c r="FM1352" s="1"/>
      <c r="FN1352" s="1"/>
      <c r="FO1352" s="1"/>
      <c r="FP1352" s="1"/>
      <c r="FQ1352" s="1"/>
      <c r="FR1352" s="1"/>
      <c r="FS1352" s="1"/>
      <c r="FT1352" s="1"/>
      <c r="FU1352" s="1"/>
      <c r="FV1352" s="1"/>
      <c r="FW1352" s="1"/>
      <c r="FX1352" s="1"/>
      <c r="FY1352" s="1"/>
      <c r="FZ1352" s="1"/>
      <c r="GA1352" s="1"/>
      <c r="GB1352" s="1"/>
      <c r="GC1352" s="1"/>
      <c r="GD1352" s="1"/>
      <c r="GE1352" s="1"/>
      <c r="GF1352" s="1"/>
      <c r="GG1352" s="1"/>
      <c r="GH1352" s="1"/>
      <c r="GI1352" s="1"/>
      <c r="GJ1352" s="1"/>
      <c r="GK1352" s="1"/>
      <c r="GL1352" s="1"/>
      <c r="GM1352" s="1"/>
      <c r="GN1352" s="1"/>
      <c r="GO1352" s="1"/>
      <c r="GP1352" s="1"/>
      <c r="GQ1352" s="1"/>
    </row>
    <row r="1353" spans="1:199" s="4" customFormat="1">
      <c r="A1353" s="6"/>
      <c r="B1353" s="6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2"/>
      <c r="U1353" s="2"/>
      <c r="V1353" s="85"/>
      <c r="W1353" s="139"/>
      <c r="X1353" s="126"/>
      <c r="Y1353" s="85"/>
      <c r="Z1353" s="82"/>
      <c r="AA1353" s="82"/>
      <c r="AB1353" s="2"/>
      <c r="AC1353" s="2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"/>
      <c r="EK1353" s="1"/>
      <c r="EL1353" s="1"/>
      <c r="EM1353" s="1"/>
      <c r="EN1353" s="1"/>
      <c r="EO1353" s="1"/>
      <c r="EP1353" s="1"/>
      <c r="EQ1353" s="1"/>
      <c r="ER1353" s="1"/>
      <c r="ES1353" s="1"/>
      <c r="ET1353" s="1"/>
      <c r="EU1353" s="1"/>
      <c r="EV1353" s="1"/>
      <c r="EW1353" s="1"/>
      <c r="EX1353" s="1"/>
      <c r="EY1353" s="1"/>
      <c r="EZ1353" s="1"/>
      <c r="FA1353" s="1"/>
      <c r="FB1353" s="1"/>
      <c r="FC1353" s="1"/>
      <c r="FD1353" s="1"/>
      <c r="FE1353" s="1"/>
      <c r="FF1353" s="1"/>
      <c r="FG1353" s="1"/>
      <c r="FH1353" s="1"/>
      <c r="FI1353" s="1"/>
      <c r="FJ1353" s="1"/>
      <c r="FK1353" s="1"/>
      <c r="FL1353" s="1"/>
      <c r="FM1353" s="1"/>
      <c r="FN1353" s="1"/>
      <c r="FO1353" s="1"/>
      <c r="FP1353" s="1"/>
      <c r="FQ1353" s="1"/>
      <c r="FR1353" s="1"/>
      <c r="FS1353" s="1"/>
      <c r="FT1353" s="1"/>
      <c r="FU1353" s="1"/>
      <c r="FV1353" s="1"/>
      <c r="FW1353" s="1"/>
      <c r="FX1353" s="1"/>
      <c r="FY1353" s="1"/>
      <c r="FZ1353" s="1"/>
      <c r="GA1353" s="1"/>
      <c r="GB1353" s="1"/>
      <c r="GC1353" s="1"/>
      <c r="GD1353" s="1"/>
      <c r="GE1353" s="1"/>
      <c r="GF1353" s="1"/>
      <c r="GG1353" s="1"/>
      <c r="GH1353" s="1"/>
      <c r="GI1353" s="1"/>
      <c r="GJ1353" s="1"/>
      <c r="GK1353" s="1"/>
      <c r="GL1353" s="1"/>
      <c r="GM1353" s="1"/>
      <c r="GN1353" s="1"/>
      <c r="GO1353" s="1"/>
      <c r="GP1353" s="1"/>
      <c r="GQ1353" s="1"/>
    </row>
    <row r="1354" spans="1:199" s="4" customFormat="1">
      <c r="A1354" s="6"/>
      <c r="B1354" s="6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2"/>
      <c r="U1354" s="2"/>
      <c r="V1354" s="85"/>
      <c r="W1354" s="139"/>
      <c r="X1354" s="126"/>
      <c r="Y1354" s="85"/>
      <c r="Z1354" s="82"/>
      <c r="AA1354" s="82"/>
      <c r="AB1354" s="2"/>
      <c r="AC1354" s="2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  <c r="EG1354" s="1"/>
      <c r="EH1354" s="1"/>
      <c r="EI1354" s="1"/>
      <c r="EJ1354" s="1"/>
      <c r="EK1354" s="1"/>
      <c r="EL1354" s="1"/>
      <c r="EM1354" s="1"/>
      <c r="EN1354" s="1"/>
      <c r="EO1354" s="1"/>
      <c r="EP1354" s="1"/>
      <c r="EQ1354" s="1"/>
      <c r="ER1354" s="1"/>
      <c r="ES1354" s="1"/>
      <c r="ET1354" s="1"/>
      <c r="EU1354" s="1"/>
      <c r="EV1354" s="1"/>
      <c r="EW1354" s="1"/>
      <c r="EX1354" s="1"/>
      <c r="EY1354" s="1"/>
      <c r="EZ1354" s="1"/>
      <c r="FA1354" s="1"/>
      <c r="FB1354" s="1"/>
      <c r="FC1354" s="1"/>
      <c r="FD1354" s="1"/>
      <c r="FE1354" s="1"/>
      <c r="FF1354" s="1"/>
      <c r="FG1354" s="1"/>
      <c r="FH1354" s="1"/>
      <c r="FI1354" s="1"/>
      <c r="FJ1354" s="1"/>
      <c r="FK1354" s="1"/>
      <c r="FL1354" s="1"/>
      <c r="FM1354" s="1"/>
      <c r="FN1354" s="1"/>
      <c r="FO1354" s="1"/>
      <c r="FP1354" s="1"/>
      <c r="FQ1354" s="1"/>
      <c r="FR1354" s="1"/>
      <c r="FS1354" s="1"/>
      <c r="FT1354" s="1"/>
      <c r="FU1354" s="1"/>
      <c r="FV1354" s="1"/>
      <c r="FW1354" s="1"/>
      <c r="FX1354" s="1"/>
      <c r="FY1354" s="1"/>
      <c r="FZ1354" s="1"/>
      <c r="GA1354" s="1"/>
      <c r="GB1354" s="1"/>
      <c r="GC1354" s="1"/>
      <c r="GD1354" s="1"/>
      <c r="GE1354" s="1"/>
      <c r="GF1354" s="1"/>
      <c r="GG1354" s="1"/>
      <c r="GH1354" s="1"/>
      <c r="GI1354" s="1"/>
      <c r="GJ1354" s="1"/>
      <c r="GK1354" s="1"/>
      <c r="GL1354" s="1"/>
      <c r="GM1354" s="1"/>
      <c r="GN1354" s="1"/>
      <c r="GO1354" s="1"/>
      <c r="GP1354" s="1"/>
      <c r="GQ1354" s="1"/>
    </row>
    <row r="1355" spans="1:199" s="4" customFormat="1">
      <c r="A1355" s="6"/>
      <c r="B1355" s="6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2"/>
      <c r="U1355" s="2"/>
      <c r="V1355" s="85"/>
      <c r="W1355" s="139"/>
      <c r="X1355" s="126"/>
      <c r="Y1355" s="85"/>
      <c r="Z1355" s="82"/>
      <c r="AA1355" s="82"/>
      <c r="AB1355" s="2"/>
      <c r="AC1355" s="2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"/>
      <c r="EK1355" s="1"/>
      <c r="EL1355" s="1"/>
      <c r="EM1355" s="1"/>
      <c r="EN1355" s="1"/>
      <c r="EO1355" s="1"/>
      <c r="EP1355" s="1"/>
      <c r="EQ1355" s="1"/>
      <c r="ER1355" s="1"/>
      <c r="ES1355" s="1"/>
      <c r="ET1355" s="1"/>
      <c r="EU1355" s="1"/>
      <c r="EV1355" s="1"/>
      <c r="EW1355" s="1"/>
      <c r="EX1355" s="1"/>
      <c r="EY1355" s="1"/>
      <c r="EZ1355" s="1"/>
      <c r="FA1355" s="1"/>
      <c r="FB1355" s="1"/>
      <c r="FC1355" s="1"/>
      <c r="FD1355" s="1"/>
      <c r="FE1355" s="1"/>
      <c r="FF1355" s="1"/>
      <c r="FG1355" s="1"/>
      <c r="FH1355" s="1"/>
      <c r="FI1355" s="1"/>
      <c r="FJ1355" s="1"/>
      <c r="FK1355" s="1"/>
      <c r="FL1355" s="1"/>
      <c r="FM1355" s="1"/>
      <c r="FN1355" s="1"/>
      <c r="FO1355" s="1"/>
      <c r="FP1355" s="1"/>
      <c r="FQ1355" s="1"/>
      <c r="FR1355" s="1"/>
      <c r="FS1355" s="1"/>
      <c r="FT1355" s="1"/>
      <c r="FU1355" s="1"/>
      <c r="FV1355" s="1"/>
      <c r="FW1355" s="1"/>
      <c r="FX1355" s="1"/>
      <c r="FY1355" s="1"/>
      <c r="FZ1355" s="1"/>
      <c r="GA1355" s="1"/>
      <c r="GB1355" s="1"/>
      <c r="GC1355" s="1"/>
      <c r="GD1355" s="1"/>
      <c r="GE1355" s="1"/>
      <c r="GF1355" s="1"/>
      <c r="GG1355" s="1"/>
      <c r="GH1355" s="1"/>
      <c r="GI1355" s="1"/>
      <c r="GJ1355" s="1"/>
      <c r="GK1355" s="1"/>
      <c r="GL1355" s="1"/>
      <c r="GM1355" s="1"/>
      <c r="GN1355" s="1"/>
      <c r="GO1355" s="1"/>
      <c r="GP1355" s="1"/>
      <c r="GQ1355" s="1"/>
    </row>
    <row r="1356" spans="1:199" s="4" customFormat="1">
      <c r="A1356" s="6"/>
      <c r="B1356" s="6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2"/>
      <c r="U1356" s="2"/>
      <c r="V1356" s="85"/>
      <c r="W1356" s="139"/>
      <c r="X1356" s="126"/>
      <c r="Y1356" s="85"/>
      <c r="Z1356" s="82"/>
      <c r="AA1356" s="82"/>
      <c r="AB1356" s="2"/>
      <c r="AC1356" s="2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  <c r="DG1356" s="1"/>
      <c r="DH1356" s="1"/>
      <c r="DI1356" s="1"/>
      <c r="DJ1356" s="1"/>
      <c r="DK1356" s="1"/>
      <c r="DL1356" s="1"/>
      <c r="DM1356" s="1"/>
      <c r="DN1356" s="1"/>
      <c r="DO1356" s="1"/>
      <c r="DP1356" s="1"/>
      <c r="DQ1356" s="1"/>
      <c r="DR1356" s="1"/>
      <c r="DS1356" s="1"/>
      <c r="DT1356" s="1"/>
      <c r="DU1356" s="1"/>
      <c r="DV1356" s="1"/>
      <c r="DW1356" s="1"/>
      <c r="DX1356" s="1"/>
      <c r="DY1356" s="1"/>
      <c r="DZ1356" s="1"/>
      <c r="EA1356" s="1"/>
      <c r="EB1356" s="1"/>
      <c r="EC1356" s="1"/>
      <c r="ED1356" s="1"/>
      <c r="EE1356" s="1"/>
      <c r="EF1356" s="1"/>
      <c r="EG1356" s="1"/>
      <c r="EH1356" s="1"/>
      <c r="EI1356" s="1"/>
      <c r="EJ1356" s="1"/>
      <c r="EK1356" s="1"/>
      <c r="EL1356" s="1"/>
      <c r="EM1356" s="1"/>
      <c r="EN1356" s="1"/>
      <c r="EO1356" s="1"/>
      <c r="EP1356" s="1"/>
      <c r="EQ1356" s="1"/>
      <c r="ER1356" s="1"/>
      <c r="ES1356" s="1"/>
      <c r="ET1356" s="1"/>
      <c r="EU1356" s="1"/>
      <c r="EV1356" s="1"/>
      <c r="EW1356" s="1"/>
      <c r="EX1356" s="1"/>
      <c r="EY1356" s="1"/>
      <c r="EZ1356" s="1"/>
      <c r="FA1356" s="1"/>
      <c r="FB1356" s="1"/>
      <c r="FC1356" s="1"/>
      <c r="FD1356" s="1"/>
      <c r="FE1356" s="1"/>
      <c r="FF1356" s="1"/>
      <c r="FG1356" s="1"/>
      <c r="FH1356" s="1"/>
      <c r="FI1356" s="1"/>
      <c r="FJ1356" s="1"/>
      <c r="FK1356" s="1"/>
      <c r="FL1356" s="1"/>
      <c r="FM1356" s="1"/>
      <c r="FN1356" s="1"/>
      <c r="FO1356" s="1"/>
      <c r="FP1356" s="1"/>
      <c r="FQ1356" s="1"/>
      <c r="FR1356" s="1"/>
      <c r="FS1356" s="1"/>
      <c r="FT1356" s="1"/>
      <c r="FU1356" s="1"/>
      <c r="FV1356" s="1"/>
      <c r="FW1356" s="1"/>
      <c r="FX1356" s="1"/>
      <c r="FY1356" s="1"/>
      <c r="FZ1356" s="1"/>
      <c r="GA1356" s="1"/>
      <c r="GB1356" s="1"/>
      <c r="GC1356" s="1"/>
      <c r="GD1356" s="1"/>
      <c r="GE1356" s="1"/>
      <c r="GF1356" s="1"/>
      <c r="GG1356" s="1"/>
      <c r="GH1356" s="1"/>
      <c r="GI1356" s="1"/>
      <c r="GJ1356" s="1"/>
      <c r="GK1356" s="1"/>
      <c r="GL1356" s="1"/>
      <c r="GM1356" s="1"/>
      <c r="GN1356" s="1"/>
      <c r="GO1356" s="1"/>
      <c r="GP1356" s="1"/>
      <c r="GQ1356" s="1"/>
    </row>
    <row r="1357" spans="1:199" s="4" customFormat="1">
      <c r="A1357" s="6"/>
      <c r="B1357" s="6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2"/>
      <c r="U1357" s="2"/>
      <c r="V1357" s="85"/>
      <c r="W1357" s="139"/>
      <c r="X1357" s="126"/>
      <c r="Y1357" s="85"/>
      <c r="Z1357" s="82"/>
      <c r="AA1357" s="82"/>
      <c r="AB1357" s="2"/>
      <c r="AC1357" s="2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"/>
      <c r="EK1357" s="1"/>
      <c r="EL1357" s="1"/>
      <c r="EM1357" s="1"/>
      <c r="EN1357" s="1"/>
      <c r="EO1357" s="1"/>
      <c r="EP1357" s="1"/>
      <c r="EQ1357" s="1"/>
      <c r="ER1357" s="1"/>
      <c r="ES1357" s="1"/>
      <c r="ET1357" s="1"/>
      <c r="EU1357" s="1"/>
      <c r="EV1357" s="1"/>
      <c r="EW1357" s="1"/>
      <c r="EX1357" s="1"/>
      <c r="EY1357" s="1"/>
      <c r="EZ1357" s="1"/>
      <c r="FA1357" s="1"/>
      <c r="FB1357" s="1"/>
      <c r="FC1357" s="1"/>
      <c r="FD1357" s="1"/>
      <c r="FE1357" s="1"/>
      <c r="FF1357" s="1"/>
      <c r="FG1357" s="1"/>
      <c r="FH1357" s="1"/>
      <c r="FI1357" s="1"/>
      <c r="FJ1357" s="1"/>
      <c r="FK1357" s="1"/>
      <c r="FL1357" s="1"/>
      <c r="FM1357" s="1"/>
      <c r="FN1357" s="1"/>
      <c r="FO1357" s="1"/>
      <c r="FP1357" s="1"/>
      <c r="FQ1357" s="1"/>
      <c r="FR1357" s="1"/>
      <c r="FS1357" s="1"/>
      <c r="FT1357" s="1"/>
      <c r="FU1357" s="1"/>
      <c r="FV1357" s="1"/>
      <c r="FW1357" s="1"/>
      <c r="FX1357" s="1"/>
      <c r="FY1357" s="1"/>
      <c r="FZ1357" s="1"/>
      <c r="GA1357" s="1"/>
      <c r="GB1357" s="1"/>
      <c r="GC1357" s="1"/>
      <c r="GD1357" s="1"/>
      <c r="GE1357" s="1"/>
      <c r="GF1357" s="1"/>
      <c r="GG1357" s="1"/>
      <c r="GH1357" s="1"/>
      <c r="GI1357" s="1"/>
      <c r="GJ1357" s="1"/>
      <c r="GK1357" s="1"/>
      <c r="GL1357" s="1"/>
      <c r="GM1357" s="1"/>
      <c r="GN1357" s="1"/>
      <c r="GO1357" s="1"/>
      <c r="GP1357" s="1"/>
      <c r="GQ1357" s="1"/>
    </row>
    <row r="1358" spans="1:199" s="4" customFormat="1">
      <c r="A1358" s="6"/>
      <c r="B1358" s="6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2"/>
      <c r="U1358" s="2"/>
      <c r="V1358" s="85"/>
      <c r="W1358" s="139"/>
      <c r="X1358" s="126"/>
      <c r="Y1358" s="85"/>
      <c r="Z1358" s="82"/>
      <c r="AA1358" s="82"/>
      <c r="AB1358" s="2"/>
      <c r="AC1358" s="2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  <c r="DG1358" s="1"/>
      <c r="DH1358" s="1"/>
      <c r="DI1358" s="1"/>
      <c r="DJ1358" s="1"/>
      <c r="DK1358" s="1"/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  <c r="EA1358" s="1"/>
      <c r="EB1358" s="1"/>
      <c r="EC1358" s="1"/>
      <c r="ED1358" s="1"/>
      <c r="EE1358" s="1"/>
      <c r="EF1358" s="1"/>
      <c r="EG1358" s="1"/>
      <c r="EH1358" s="1"/>
      <c r="EI1358" s="1"/>
      <c r="EJ1358" s="1"/>
      <c r="EK1358" s="1"/>
      <c r="EL1358" s="1"/>
      <c r="EM1358" s="1"/>
      <c r="EN1358" s="1"/>
      <c r="EO1358" s="1"/>
      <c r="EP1358" s="1"/>
      <c r="EQ1358" s="1"/>
      <c r="ER1358" s="1"/>
      <c r="ES1358" s="1"/>
      <c r="ET1358" s="1"/>
      <c r="EU1358" s="1"/>
      <c r="EV1358" s="1"/>
      <c r="EW1358" s="1"/>
      <c r="EX1358" s="1"/>
      <c r="EY1358" s="1"/>
      <c r="EZ1358" s="1"/>
      <c r="FA1358" s="1"/>
      <c r="FB1358" s="1"/>
      <c r="FC1358" s="1"/>
      <c r="FD1358" s="1"/>
      <c r="FE1358" s="1"/>
      <c r="FF1358" s="1"/>
      <c r="FG1358" s="1"/>
      <c r="FH1358" s="1"/>
      <c r="FI1358" s="1"/>
      <c r="FJ1358" s="1"/>
      <c r="FK1358" s="1"/>
      <c r="FL1358" s="1"/>
      <c r="FM1358" s="1"/>
      <c r="FN1358" s="1"/>
      <c r="FO1358" s="1"/>
      <c r="FP1358" s="1"/>
      <c r="FQ1358" s="1"/>
      <c r="FR1358" s="1"/>
      <c r="FS1358" s="1"/>
      <c r="FT1358" s="1"/>
      <c r="FU1358" s="1"/>
      <c r="FV1358" s="1"/>
      <c r="FW1358" s="1"/>
      <c r="FX1358" s="1"/>
      <c r="FY1358" s="1"/>
      <c r="FZ1358" s="1"/>
      <c r="GA1358" s="1"/>
      <c r="GB1358" s="1"/>
      <c r="GC1358" s="1"/>
      <c r="GD1358" s="1"/>
      <c r="GE1358" s="1"/>
      <c r="GF1358" s="1"/>
      <c r="GG1358" s="1"/>
      <c r="GH1358" s="1"/>
      <c r="GI1358" s="1"/>
      <c r="GJ1358" s="1"/>
      <c r="GK1358" s="1"/>
      <c r="GL1358" s="1"/>
      <c r="GM1358" s="1"/>
      <c r="GN1358" s="1"/>
      <c r="GO1358" s="1"/>
      <c r="GP1358" s="1"/>
      <c r="GQ1358" s="1"/>
    </row>
    <row r="1359" spans="1:199" s="4" customFormat="1">
      <c r="A1359" s="6"/>
      <c r="B1359" s="6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2"/>
      <c r="U1359" s="2"/>
      <c r="V1359" s="85"/>
      <c r="W1359" s="139"/>
      <c r="X1359" s="126"/>
      <c r="Y1359" s="85"/>
      <c r="Z1359" s="82"/>
      <c r="AA1359" s="82"/>
      <c r="AB1359" s="2"/>
      <c r="AC1359" s="2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  <c r="DG1359" s="1"/>
      <c r="DH1359" s="1"/>
      <c r="DI1359" s="1"/>
      <c r="DJ1359" s="1"/>
      <c r="DK1359" s="1"/>
      <c r="DL1359" s="1"/>
      <c r="DM1359" s="1"/>
      <c r="DN1359" s="1"/>
      <c r="DO1359" s="1"/>
      <c r="DP1359" s="1"/>
      <c r="DQ1359" s="1"/>
      <c r="DR1359" s="1"/>
      <c r="DS1359" s="1"/>
      <c r="DT1359" s="1"/>
      <c r="DU1359" s="1"/>
      <c r="DV1359" s="1"/>
      <c r="DW1359" s="1"/>
      <c r="DX1359" s="1"/>
      <c r="DY1359" s="1"/>
      <c r="DZ1359" s="1"/>
      <c r="EA1359" s="1"/>
      <c r="EB1359" s="1"/>
      <c r="EC1359" s="1"/>
      <c r="ED1359" s="1"/>
      <c r="EE1359" s="1"/>
      <c r="EF1359" s="1"/>
      <c r="EG1359" s="1"/>
      <c r="EH1359" s="1"/>
      <c r="EI1359" s="1"/>
      <c r="EJ1359" s="1"/>
      <c r="EK1359" s="1"/>
      <c r="EL1359" s="1"/>
      <c r="EM1359" s="1"/>
      <c r="EN1359" s="1"/>
      <c r="EO1359" s="1"/>
      <c r="EP1359" s="1"/>
      <c r="EQ1359" s="1"/>
      <c r="ER1359" s="1"/>
      <c r="ES1359" s="1"/>
      <c r="ET1359" s="1"/>
      <c r="EU1359" s="1"/>
      <c r="EV1359" s="1"/>
      <c r="EW1359" s="1"/>
      <c r="EX1359" s="1"/>
      <c r="EY1359" s="1"/>
      <c r="EZ1359" s="1"/>
      <c r="FA1359" s="1"/>
      <c r="FB1359" s="1"/>
      <c r="FC1359" s="1"/>
      <c r="FD1359" s="1"/>
      <c r="FE1359" s="1"/>
      <c r="FF1359" s="1"/>
      <c r="FG1359" s="1"/>
      <c r="FH1359" s="1"/>
      <c r="FI1359" s="1"/>
      <c r="FJ1359" s="1"/>
      <c r="FK1359" s="1"/>
      <c r="FL1359" s="1"/>
      <c r="FM1359" s="1"/>
      <c r="FN1359" s="1"/>
      <c r="FO1359" s="1"/>
      <c r="FP1359" s="1"/>
      <c r="FQ1359" s="1"/>
      <c r="FR1359" s="1"/>
      <c r="FS1359" s="1"/>
      <c r="FT1359" s="1"/>
      <c r="FU1359" s="1"/>
      <c r="FV1359" s="1"/>
      <c r="FW1359" s="1"/>
      <c r="FX1359" s="1"/>
      <c r="FY1359" s="1"/>
      <c r="FZ1359" s="1"/>
      <c r="GA1359" s="1"/>
      <c r="GB1359" s="1"/>
      <c r="GC1359" s="1"/>
      <c r="GD1359" s="1"/>
      <c r="GE1359" s="1"/>
      <c r="GF1359" s="1"/>
      <c r="GG1359" s="1"/>
      <c r="GH1359" s="1"/>
      <c r="GI1359" s="1"/>
      <c r="GJ1359" s="1"/>
      <c r="GK1359" s="1"/>
      <c r="GL1359" s="1"/>
      <c r="GM1359" s="1"/>
      <c r="GN1359" s="1"/>
      <c r="GO1359" s="1"/>
      <c r="GP1359" s="1"/>
      <c r="GQ1359" s="1"/>
    </row>
    <row r="1360" spans="1:199" s="4" customFormat="1">
      <c r="A1360" s="6"/>
      <c r="B1360" s="6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2"/>
      <c r="U1360" s="2"/>
      <c r="V1360" s="85"/>
      <c r="W1360" s="139"/>
      <c r="X1360" s="126"/>
      <c r="Y1360" s="85"/>
      <c r="Z1360" s="82"/>
      <c r="AA1360" s="82"/>
      <c r="AB1360" s="2"/>
      <c r="AC1360" s="2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"/>
      <c r="EK1360" s="1"/>
      <c r="EL1360" s="1"/>
      <c r="EM1360" s="1"/>
      <c r="EN1360" s="1"/>
      <c r="EO1360" s="1"/>
      <c r="EP1360" s="1"/>
      <c r="EQ1360" s="1"/>
      <c r="ER1360" s="1"/>
      <c r="ES1360" s="1"/>
      <c r="ET1360" s="1"/>
      <c r="EU1360" s="1"/>
      <c r="EV1360" s="1"/>
      <c r="EW1360" s="1"/>
      <c r="EX1360" s="1"/>
      <c r="EY1360" s="1"/>
      <c r="EZ1360" s="1"/>
      <c r="FA1360" s="1"/>
      <c r="FB1360" s="1"/>
      <c r="FC1360" s="1"/>
      <c r="FD1360" s="1"/>
      <c r="FE1360" s="1"/>
      <c r="FF1360" s="1"/>
      <c r="FG1360" s="1"/>
      <c r="FH1360" s="1"/>
      <c r="FI1360" s="1"/>
      <c r="FJ1360" s="1"/>
      <c r="FK1360" s="1"/>
      <c r="FL1360" s="1"/>
      <c r="FM1360" s="1"/>
      <c r="FN1360" s="1"/>
      <c r="FO1360" s="1"/>
      <c r="FP1360" s="1"/>
      <c r="FQ1360" s="1"/>
      <c r="FR1360" s="1"/>
      <c r="FS1360" s="1"/>
      <c r="FT1360" s="1"/>
      <c r="FU1360" s="1"/>
      <c r="FV1360" s="1"/>
      <c r="FW1360" s="1"/>
      <c r="FX1360" s="1"/>
      <c r="FY1360" s="1"/>
      <c r="FZ1360" s="1"/>
      <c r="GA1360" s="1"/>
      <c r="GB1360" s="1"/>
      <c r="GC1360" s="1"/>
      <c r="GD1360" s="1"/>
      <c r="GE1360" s="1"/>
      <c r="GF1360" s="1"/>
      <c r="GG1360" s="1"/>
      <c r="GH1360" s="1"/>
      <c r="GI1360" s="1"/>
      <c r="GJ1360" s="1"/>
      <c r="GK1360" s="1"/>
      <c r="GL1360" s="1"/>
      <c r="GM1360" s="1"/>
      <c r="GN1360" s="1"/>
      <c r="GO1360" s="1"/>
      <c r="GP1360" s="1"/>
      <c r="GQ1360" s="1"/>
    </row>
    <row r="1361" spans="1:199" s="4" customFormat="1">
      <c r="A1361" s="6"/>
      <c r="B1361" s="6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2"/>
      <c r="U1361" s="2"/>
      <c r="V1361" s="85"/>
      <c r="W1361" s="139"/>
      <c r="X1361" s="126"/>
      <c r="Y1361" s="85"/>
      <c r="Z1361" s="82"/>
      <c r="AA1361" s="82"/>
      <c r="AB1361" s="2"/>
      <c r="AC1361" s="2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"/>
      <c r="EK1361" s="1"/>
      <c r="EL1361" s="1"/>
      <c r="EM1361" s="1"/>
      <c r="EN1361" s="1"/>
      <c r="EO1361" s="1"/>
      <c r="EP1361" s="1"/>
      <c r="EQ1361" s="1"/>
      <c r="ER1361" s="1"/>
      <c r="ES1361" s="1"/>
      <c r="ET1361" s="1"/>
      <c r="EU1361" s="1"/>
      <c r="EV1361" s="1"/>
      <c r="EW1361" s="1"/>
      <c r="EX1361" s="1"/>
      <c r="EY1361" s="1"/>
      <c r="EZ1361" s="1"/>
      <c r="FA1361" s="1"/>
      <c r="FB1361" s="1"/>
      <c r="FC1361" s="1"/>
      <c r="FD1361" s="1"/>
      <c r="FE1361" s="1"/>
      <c r="FF1361" s="1"/>
      <c r="FG1361" s="1"/>
      <c r="FH1361" s="1"/>
      <c r="FI1361" s="1"/>
      <c r="FJ1361" s="1"/>
      <c r="FK1361" s="1"/>
      <c r="FL1361" s="1"/>
      <c r="FM1361" s="1"/>
      <c r="FN1361" s="1"/>
      <c r="FO1361" s="1"/>
      <c r="FP1361" s="1"/>
      <c r="FQ1361" s="1"/>
      <c r="FR1361" s="1"/>
      <c r="FS1361" s="1"/>
      <c r="FT1361" s="1"/>
      <c r="FU1361" s="1"/>
      <c r="FV1361" s="1"/>
      <c r="FW1361" s="1"/>
      <c r="FX1361" s="1"/>
      <c r="FY1361" s="1"/>
      <c r="FZ1361" s="1"/>
      <c r="GA1361" s="1"/>
      <c r="GB1361" s="1"/>
      <c r="GC1361" s="1"/>
      <c r="GD1361" s="1"/>
      <c r="GE1361" s="1"/>
      <c r="GF1361" s="1"/>
      <c r="GG1361" s="1"/>
      <c r="GH1361" s="1"/>
      <c r="GI1361" s="1"/>
      <c r="GJ1361" s="1"/>
      <c r="GK1361" s="1"/>
      <c r="GL1361" s="1"/>
      <c r="GM1361" s="1"/>
      <c r="GN1361" s="1"/>
      <c r="GO1361" s="1"/>
      <c r="GP1361" s="1"/>
      <c r="GQ1361" s="1"/>
    </row>
    <row r="1362" spans="1:199" s="4" customFormat="1">
      <c r="A1362" s="6"/>
      <c r="B1362" s="6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2"/>
      <c r="U1362" s="2"/>
      <c r="V1362" s="85"/>
      <c r="W1362" s="139"/>
      <c r="X1362" s="126"/>
      <c r="Y1362" s="85"/>
      <c r="Z1362" s="82"/>
      <c r="AA1362" s="82"/>
      <c r="AB1362" s="2"/>
      <c r="AC1362" s="2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"/>
      <c r="EK1362" s="1"/>
      <c r="EL1362" s="1"/>
      <c r="EM1362" s="1"/>
      <c r="EN1362" s="1"/>
      <c r="EO1362" s="1"/>
      <c r="EP1362" s="1"/>
      <c r="EQ1362" s="1"/>
      <c r="ER1362" s="1"/>
      <c r="ES1362" s="1"/>
      <c r="ET1362" s="1"/>
      <c r="EU1362" s="1"/>
      <c r="EV1362" s="1"/>
      <c r="EW1362" s="1"/>
      <c r="EX1362" s="1"/>
      <c r="EY1362" s="1"/>
      <c r="EZ1362" s="1"/>
      <c r="FA1362" s="1"/>
      <c r="FB1362" s="1"/>
      <c r="FC1362" s="1"/>
      <c r="FD1362" s="1"/>
      <c r="FE1362" s="1"/>
      <c r="FF1362" s="1"/>
      <c r="FG1362" s="1"/>
      <c r="FH1362" s="1"/>
      <c r="FI1362" s="1"/>
      <c r="FJ1362" s="1"/>
      <c r="FK1362" s="1"/>
      <c r="FL1362" s="1"/>
      <c r="FM1362" s="1"/>
      <c r="FN1362" s="1"/>
      <c r="FO1362" s="1"/>
      <c r="FP1362" s="1"/>
      <c r="FQ1362" s="1"/>
      <c r="FR1362" s="1"/>
      <c r="FS1362" s="1"/>
      <c r="FT1362" s="1"/>
      <c r="FU1362" s="1"/>
      <c r="FV1362" s="1"/>
      <c r="FW1362" s="1"/>
      <c r="FX1362" s="1"/>
      <c r="FY1362" s="1"/>
      <c r="FZ1362" s="1"/>
      <c r="GA1362" s="1"/>
      <c r="GB1362" s="1"/>
      <c r="GC1362" s="1"/>
      <c r="GD1362" s="1"/>
      <c r="GE1362" s="1"/>
      <c r="GF1362" s="1"/>
      <c r="GG1362" s="1"/>
      <c r="GH1362" s="1"/>
      <c r="GI1362" s="1"/>
      <c r="GJ1362" s="1"/>
      <c r="GK1362" s="1"/>
      <c r="GL1362" s="1"/>
      <c r="GM1362" s="1"/>
      <c r="GN1362" s="1"/>
      <c r="GO1362" s="1"/>
      <c r="GP1362" s="1"/>
      <c r="GQ1362" s="1"/>
    </row>
    <row r="1363" spans="1:199" s="4" customFormat="1">
      <c r="A1363" s="6"/>
      <c r="B1363" s="6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2"/>
      <c r="U1363" s="2"/>
      <c r="V1363" s="85"/>
      <c r="W1363" s="139"/>
      <c r="X1363" s="126"/>
      <c r="Y1363" s="85"/>
      <c r="Z1363" s="82"/>
      <c r="AA1363" s="82"/>
      <c r="AB1363" s="2"/>
      <c r="AC1363" s="2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  <c r="DG1363" s="1"/>
      <c r="DH1363" s="1"/>
      <c r="DI1363" s="1"/>
      <c r="DJ1363" s="1"/>
      <c r="DK1363" s="1"/>
      <c r="DL1363" s="1"/>
      <c r="DM1363" s="1"/>
      <c r="DN1363" s="1"/>
      <c r="DO1363" s="1"/>
      <c r="DP1363" s="1"/>
      <c r="DQ1363" s="1"/>
      <c r="DR1363" s="1"/>
      <c r="DS1363" s="1"/>
      <c r="DT1363" s="1"/>
      <c r="DU1363" s="1"/>
      <c r="DV1363" s="1"/>
      <c r="DW1363" s="1"/>
      <c r="DX1363" s="1"/>
      <c r="DY1363" s="1"/>
      <c r="DZ1363" s="1"/>
      <c r="EA1363" s="1"/>
      <c r="EB1363" s="1"/>
      <c r="EC1363" s="1"/>
      <c r="ED1363" s="1"/>
      <c r="EE1363" s="1"/>
      <c r="EF1363" s="1"/>
      <c r="EG1363" s="1"/>
      <c r="EH1363" s="1"/>
      <c r="EI1363" s="1"/>
      <c r="EJ1363" s="1"/>
      <c r="EK1363" s="1"/>
      <c r="EL1363" s="1"/>
      <c r="EM1363" s="1"/>
      <c r="EN1363" s="1"/>
      <c r="EO1363" s="1"/>
      <c r="EP1363" s="1"/>
      <c r="EQ1363" s="1"/>
      <c r="ER1363" s="1"/>
      <c r="ES1363" s="1"/>
      <c r="ET1363" s="1"/>
      <c r="EU1363" s="1"/>
      <c r="EV1363" s="1"/>
      <c r="EW1363" s="1"/>
      <c r="EX1363" s="1"/>
      <c r="EY1363" s="1"/>
      <c r="EZ1363" s="1"/>
      <c r="FA1363" s="1"/>
      <c r="FB1363" s="1"/>
      <c r="FC1363" s="1"/>
      <c r="FD1363" s="1"/>
      <c r="FE1363" s="1"/>
      <c r="FF1363" s="1"/>
      <c r="FG1363" s="1"/>
      <c r="FH1363" s="1"/>
      <c r="FI1363" s="1"/>
      <c r="FJ1363" s="1"/>
      <c r="FK1363" s="1"/>
      <c r="FL1363" s="1"/>
      <c r="FM1363" s="1"/>
      <c r="FN1363" s="1"/>
      <c r="FO1363" s="1"/>
      <c r="FP1363" s="1"/>
      <c r="FQ1363" s="1"/>
      <c r="FR1363" s="1"/>
      <c r="FS1363" s="1"/>
      <c r="FT1363" s="1"/>
      <c r="FU1363" s="1"/>
      <c r="FV1363" s="1"/>
      <c r="FW1363" s="1"/>
      <c r="FX1363" s="1"/>
      <c r="FY1363" s="1"/>
      <c r="FZ1363" s="1"/>
      <c r="GA1363" s="1"/>
      <c r="GB1363" s="1"/>
      <c r="GC1363" s="1"/>
      <c r="GD1363" s="1"/>
      <c r="GE1363" s="1"/>
      <c r="GF1363" s="1"/>
      <c r="GG1363" s="1"/>
      <c r="GH1363" s="1"/>
      <c r="GI1363" s="1"/>
      <c r="GJ1363" s="1"/>
      <c r="GK1363" s="1"/>
      <c r="GL1363" s="1"/>
      <c r="GM1363" s="1"/>
      <c r="GN1363" s="1"/>
      <c r="GO1363" s="1"/>
      <c r="GP1363" s="1"/>
      <c r="GQ1363" s="1"/>
    </row>
    <row r="1364" spans="1:199" s="4" customFormat="1">
      <c r="A1364" s="6"/>
      <c r="B1364" s="6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2"/>
      <c r="U1364" s="2"/>
      <c r="V1364" s="85"/>
      <c r="W1364" s="139"/>
      <c r="X1364" s="126"/>
      <c r="Y1364" s="85"/>
      <c r="Z1364" s="82"/>
      <c r="AA1364" s="82"/>
      <c r="AB1364" s="2"/>
      <c r="AC1364" s="2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  <c r="DG1364" s="1"/>
      <c r="DH1364" s="1"/>
      <c r="DI1364" s="1"/>
      <c r="DJ1364" s="1"/>
      <c r="DK1364" s="1"/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  <c r="EA1364" s="1"/>
      <c r="EB1364" s="1"/>
      <c r="EC1364" s="1"/>
      <c r="ED1364" s="1"/>
      <c r="EE1364" s="1"/>
      <c r="EF1364" s="1"/>
      <c r="EG1364" s="1"/>
      <c r="EH1364" s="1"/>
      <c r="EI1364" s="1"/>
      <c r="EJ1364" s="1"/>
      <c r="EK1364" s="1"/>
      <c r="EL1364" s="1"/>
      <c r="EM1364" s="1"/>
      <c r="EN1364" s="1"/>
      <c r="EO1364" s="1"/>
      <c r="EP1364" s="1"/>
      <c r="EQ1364" s="1"/>
      <c r="ER1364" s="1"/>
      <c r="ES1364" s="1"/>
      <c r="ET1364" s="1"/>
      <c r="EU1364" s="1"/>
      <c r="EV1364" s="1"/>
      <c r="EW1364" s="1"/>
      <c r="EX1364" s="1"/>
      <c r="EY1364" s="1"/>
      <c r="EZ1364" s="1"/>
      <c r="FA1364" s="1"/>
      <c r="FB1364" s="1"/>
      <c r="FC1364" s="1"/>
      <c r="FD1364" s="1"/>
      <c r="FE1364" s="1"/>
      <c r="FF1364" s="1"/>
      <c r="FG1364" s="1"/>
      <c r="FH1364" s="1"/>
      <c r="FI1364" s="1"/>
      <c r="FJ1364" s="1"/>
      <c r="FK1364" s="1"/>
      <c r="FL1364" s="1"/>
      <c r="FM1364" s="1"/>
      <c r="FN1364" s="1"/>
      <c r="FO1364" s="1"/>
      <c r="FP1364" s="1"/>
      <c r="FQ1364" s="1"/>
      <c r="FR1364" s="1"/>
      <c r="FS1364" s="1"/>
      <c r="FT1364" s="1"/>
      <c r="FU1364" s="1"/>
      <c r="FV1364" s="1"/>
      <c r="FW1364" s="1"/>
      <c r="FX1364" s="1"/>
      <c r="FY1364" s="1"/>
      <c r="FZ1364" s="1"/>
      <c r="GA1364" s="1"/>
      <c r="GB1364" s="1"/>
      <c r="GC1364" s="1"/>
      <c r="GD1364" s="1"/>
      <c r="GE1364" s="1"/>
      <c r="GF1364" s="1"/>
      <c r="GG1364" s="1"/>
      <c r="GH1364" s="1"/>
      <c r="GI1364" s="1"/>
      <c r="GJ1364" s="1"/>
      <c r="GK1364" s="1"/>
      <c r="GL1364" s="1"/>
      <c r="GM1364" s="1"/>
      <c r="GN1364" s="1"/>
      <c r="GO1364" s="1"/>
      <c r="GP1364" s="1"/>
      <c r="GQ1364" s="1"/>
    </row>
    <row r="1365" spans="1:199" s="4" customFormat="1">
      <c r="A1365" s="6"/>
      <c r="B1365" s="6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2"/>
      <c r="U1365" s="2"/>
      <c r="V1365" s="85"/>
      <c r="W1365" s="139"/>
      <c r="X1365" s="126"/>
      <c r="Y1365" s="85"/>
      <c r="Z1365" s="82"/>
      <c r="AA1365" s="82"/>
      <c r="AB1365" s="2"/>
      <c r="AC1365" s="2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  <c r="DG1365" s="1"/>
      <c r="DH1365" s="1"/>
      <c r="DI1365" s="1"/>
      <c r="DJ1365" s="1"/>
      <c r="DK1365" s="1"/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  <c r="EA1365" s="1"/>
      <c r="EB1365" s="1"/>
      <c r="EC1365" s="1"/>
      <c r="ED1365" s="1"/>
      <c r="EE1365" s="1"/>
      <c r="EF1365" s="1"/>
      <c r="EG1365" s="1"/>
      <c r="EH1365" s="1"/>
      <c r="EI1365" s="1"/>
      <c r="EJ1365" s="1"/>
      <c r="EK1365" s="1"/>
      <c r="EL1365" s="1"/>
      <c r="EM1365" s="1"/>
      <c r="EN1365" s="1"/>
      <c r="EO1365" s="1"/>
      <c r="EP1365" s="1"/>
      <c r="EQ1365" s="1"/>
      <c r="ER1365" s="1"/>
      <c r="ES1365" s="1"/>
      <c r="ET1365" s="1"/>
      <c r="EU1365" s="1"/>
      <c r="EV1365" s="1"/>
      <c r="EW1365" s="1"/>
      <c r="EX1365" s="1"/>
      <c r="EY1365" s="1"/>
      <c r="EZ1365" s="1"/>
      <c r="FA1365" s="1"/>
      <c r="FB1365" s="1"/>
      <c r="FC1365" s="1"/>
      <c r="FD1365" s="1"/>
      <c r="FE1365" s="1"/>
      <c r="FF1365" s="1"/>
      <c r="FG1365" s="1"/>
      <c r="FH1365" s="1"/>
      <c r="FI1365" s="1"/>
      <c r="FJ1365" s="1"/>
      <c r="FK1365" s="1"/>
      <c r="FL1365" s="1"/>
      <c r="FM1365" s="1"/>
      <c r="FN1365" s="1"/>
      <c r="FO1365" s="1"/>
      <c r="FP1365" s="1"/>
      <c r="FQ1365" s="1"/>
      <c r="FR1365" s="1"/>
      <c r="FS1365" s="1"/>
      <c r="FT1365" s="1"/>
      <c r="FU1365" s="1"/>
      <c r="FV1365" s="1"/>
      <c r="FW1365" s="1"/>
      <c r="FX1365" s="1"/>
      <c r="FY1365" s="1"/>
      <c r="FZ1365" s="1"/>
      <c r="GA1365" s="1"/>
      <c r="GB1365" s="1"/>
      <c r="GC1365" s="1"/>
      <c r="GD1365" s="1"/>
      <c r="GE1365" s="1"/>
      <c r="GF1365" s="1"/>
      <c r="GG1365" s="1"/>
      <c r="GH1365" s="1"/>
      <c r="GI1365" s="1"/>
      <c r="GJ1365" s="1"/>
      <c r="GK1365" s="1"/>
      <c r="GL1365" s="1"/>
      <c r="GM1365" s="1"/>
      <c r="GN1365" s="1"/>
      <c r="GO1365" s="1"/>
      <c r="GP1365" s="1"/>
      <c r="GQ1365" s="1"/>
    </row>
    <row r="1366" spans="1:199" s="4" customFormat="1">
      <c r="A1366" s="6"/>
      <c r="B1366" s="6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2"/>
      <c r="U1366" s="2"/>
      <c r="V1366" s="85"/>
      <c r="W1366" s="139"/>
      <c r="X1366" s="126"/>
      <c r="Y1366" s="85"/>
      <c r="Z1366" s="82"/>
      <c r="AA1366" s="82"/>
      <c r="AB1366" s="2"/>
      <c r="AC1366" s="2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  <c r="DG1366" s="1"/>
      <c r="DH1366" s="1"/>
      <c r="DI1366" s="1"/>
      <c r="DJ1366" s="1"/>
      <c r="DK1366" s="1"/>
      <c r="DL1366" s="1"/>
      <c r="DM1366" s="1"/>
      <c r="DN1366" s="1"/>
      <c r="DO1366" s="1"/>
      <c r="DP1366" s="1"/>
      <c r="DQ1366" s="1"/>
      <c r="DR1366" s="1"/>
      <c r="DS1366" s="1"/>
      <c r="DT1366" s="1"/>
      <c r="DU1366" s="1"/>
      <c r="DV1366" s="1"/>
      <c r="DW1366" s="1"/>
      <c r="DX1366" s="1"/>
      <c r="DY1366" s="1"/>
      <c r="DZ1366" s="1"/>
      <c r="EA1366" s="1"/>
      <c r="EB1366" s="1"/>
      <c r="EC1366" s="1"/>
      <c r="ED1366" s="1"/>
      <c r="EE1366" s="1"/>
      <c r="EF1366" s="1"/>
      <c r="EG1366" s="1"/>
      <c r="EH1366" s="1"/>
      <c r="EI1366" s="1"/>
      <c r="EJ1366" s="1"/>
      <c r="EK1366" s="1"/>
      <c r="EL1366" s="1"/>
      <c r="EM1366" s="1"/>
      <c r="EN1366" s="1"/>
      <c r="EO1366" s="1"/>
      <c r="EP1366" s="1"/>
      <c r="EQ1366" s="1"/>
      <c r="ER1366" s="1"/>
      <c r="ES1366" s="1"/>
      <c r="ET1366" s="1"/>
      <c r="EU1366" s="1"/>
      <c r="EV1366" s="1"/>
      <c r="EW1366" s="1"/>
      <c r="EX1366" s="1"/>
      <c r="EY1366" s="1"/>
      <c r="EZ1366" s="1"/>
      <c r="FA1366" s="1"/>
      <c r="FB1366" s="1"/>
      <c r="FC1366" s="1"/>
      <c r="FD1366" s="1"/>
      <c r="FE1366" s="1"/>
      <c r="FF1366" s="1"/>
      <c r="FG1366" s="1"/>
      <c r="FH1366" s="1"/>
      <c r="FI1366" s="1"/>
      <c r="FJ1366" s="1"/>
      <c r="FK1366" s="1"/>
      <c r="FL1366" s="1"/>
      <c r="FM1366" s="1"/>
      <c r="FN1366" s="1"/>
      <c r="FO1366" s="1"/>
      <c r="FP1366" s="1"/>
      <c r="FQ1366" s="1"/>
      <c r="FR1366" s="1"/>
      <c r="FS1366" s="1"/>
      <c r="FT1366" s="1"/>
      <c r="FU1366" s="1"/>
      <c r="FV1366" s="1"/>
      <c r="FW1366" s="1"/>
      <c r="FX1366" s="1"/>
      <c r="FY1366" s="1"/>
      <c r="FZ1366" s="1"/>
      <c r="GA1366" s="1"/>
      <c r="GB1366" s="1"/>
      <c r="GC1366" s="1"/>
      <c r="GD1366" s="1"/>
      <c r="GE1366" s="1"/>
      <c r="GF1366" s="1"/>
      <c r="GG1366" s="1"/>
      <c r="GH1366" s="1"/>
      <c r="GI1366" s="1"/>
      <c r="GJ1366" s="1"/>
      <c r="GK1366" s="1"/>
      <c r="GL1366" s="1"/>
      <c r="GM1366" s="1"/>
      <c r="GN1366" s="1"/>
      <c r="GO1366" s="1"/>
      <c r="GP1366" s="1"/>
      <c r="GQ1366" s="1"/>
    </row>
    <row r="1367" spans="1:199" s="4" customFormat="1">
      <c r="A1367" s="6"/>
      <c r="B1367" s="6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2"/>
      <c r="U1367" s="2"/>
      <c r="V1367" s="85"/>
      <c r="W1367" s="139"/>
      <c r="X1367" s="126"/>
      <c r="Y1367" s="85"/>
      <c r="Z1367" s="82"/>
      <c r="AA1367" s="82"/>
      <c r="AB1367" s="2"/>
      <c r="AC1367" s="2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"/>
      <c r="EK1367" s="1"/>
      <c r="EL1367" s="1"/>
      <c r="EM1367" s="1"/>
      <c r="EN1367" s="1"/>
      <c r="EO1367" s="1"/>
      <c r="EP1367" s="1"/>
      <c r="EQ1367" s="1"/>
      <c r="ER1367" s="1"/>
      <c r="ES1367" s="1"/>
      <c r="ET1367" s="1"/>
      <c r="EU1367" s="1"/>
      <c r="EV1367" s="1"/>
      <c r="EW1367" s="1"/>
      <c r="EX1367" s="1"/>
      <c r="EY1367" s="1"/>
      <c r="EZ1367" s="1"/>
      <c r="FA1367" s="1"/>
      <c r="FB1367" s="1"/>
      <c r="FC1367" s="1"/>
      <c r="FD1367" s="1"/>
      <c r="FE1367" s="1"/>
      <c r="FF1367" s="1"/>
      <c r="FG1367" s="1"/>
      <c r="FH1367" s="1"/>
      <c r="FI1367" s="1"/>
      <c r="FJ1367" s="1"/>
      <c r="FK1367" s="1"/>
      <c r="FL1367" s="1"/>
      <c r="FM1367" s="1"/>
      <c r="FN1367" s="1"/>
      <c r="FO1367" s="1"/>
      <c r="FP1367" s="1"/>
      <c r="FQ1367" s="1"/>
      <c r="FR1367" s="1"/>
      <c r="FS1367" s="1"/>
      <c r="FT1367" s="1"/>
      <c r="FU1367" s="1"/>
      <c r="FV1367" s="1"/>
      <c r="FW1367" s="1"/>
      <c r="FX1367" s="1"/>
      <c r="FY1367" s="1"/>
      <c r="FZ1367" s="1"/>
      <c r="GA1367" s="1"/>
      <c r="GB1367" s="1"/>
      <c r="GC1367" s="1"/>
      <c r="GD1367" s="1"/>
      <c r="GE1367" s="1"/>
      <c r="GF1367" s="1"/>
      <c r="GG1367" s="1"/>
      <c r="GH1367" s="1"/>
      <c r="GI1367" s="1"/>
      <c r="GJ1367" s="1"/>
      <c r="GK1367" s="1"/>
      <c r="GL1367" s="1"/>
      <c r="GM1367" s="1"/>
      <c r="GN1367" s="1"/>
      <c r="GO1367" s="1"/>
      <c r="GP1367" s="1"/>
      <c r="GQ1367" s="1"/>
    </row>
    <row r="1368" spans="1:199" s="4" customFormat="1">
      <c r="A1368" s="6"/>
      <c r="B1368" s="6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2"/>
      <c r="U1368" s="2"/>
      <c r="V1368" s="85"/>
      <c r="W1368" s="139"/>
      <c r="X1368" s="126"/>
      <c r="Y1368" s="85"/>
      <c r="Z1368" s="82"/>
      <c r="AA1368" s="82"/>
      <c r="AB1368" s="2"/>
      <c r="AC1368" s="2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  <c r="DG1368" s="1"/>
      <c r="DH1368" s="1"/>
      <c r="DI1368" s="1"/>
      <c r="DJ1368" s="1"/>
      <c r="DK1368" s="1"/>
      <c r="DL1368" s="1"/>
      <c r="DM1368" s="1"/>
      <c r="DN1368" s="1"/>
      <c r="DO1368" s="1"/>
      <c r="DP1368" s="1"/>
      <c r="DQ1368" s="1"/>
      <c r="DR1368" s="1"/>
      <c r="DS1368" s="1"/>
      <c r="DT1368" s="1"/>
      <c r="DU1368" s="1"/>
      <c r="DV1368" s="1"/>
      <c r="DW1368" s="1"/>
      <c r="DX1368" s="1"/>
      <c r="DY1368" s="1"/>
      <c r="DZ1368" s="1"/>
      <c r="EA1368" s="1"/>
      <c r="EB1368" s="1"/>
      <c r="EC1368" s="1"/>
      <c r="ED1368" s="1"/>
      <c r="EE1368" s="1"/>
      <c r="EF1368" s="1"/>
      <c r="EG1368" s="1"/>
      <c r="EH1368" s="1"/>
      <c r="EI1368" s="1"/>
      <c r="EJ1368" s="1"/>
      <c r="EK1368" s="1"/>
      <c r="EL1368" s="1"/>
      <c r="EM1368" s="1"/>
      <c r="EN1368" s="1"/>
      <c r="EO1368" s="1"/>
      <c r="EP1368" s="1"/>
      <c r="EQ1368" s="1"/>
      <c r="ER1368" s="1"/>
      <c r="ES1368" s="1"/>
      <c r="ET1368" s="1"/>
      <c r="EU1368" s="1"/>
      <c r="EV1368" s="1"/>
      <c r="EW1368" s="1"/>
      <c r="EX1368" s="1"/>
      <c r="EY1368" s="1"/>
      <c r="EZ1368" s="1"/>
      <c r="FA1368" s="1"/>
      <c r="FB1368" s="1"/>
      <c r="FC1368" s="1"/>
      <c r="FD1368" s="1"/>
      <c r="FE1368" s="1"/>
      <c r="FF1368" s="1"/>
      <c r="FG1368" s="1"/>
      <c r="FH1368" s="1"/>
      <c r="FI1368" s="1"/>
      <c r="FJ1368" s="1"/>
      <c r="FK1368" s="1"/>
      <c r="FL1368" s="1"/>
      <c r="FM1368" s="1"/>
      <c r="FN1368" s="1"/>
      <c r="FO1368" s="1"/>
      <c r="FP1368" s="1"/>
      <c r="FQ1368" s="1"/>
      <c r="FR1368" s="1"/>
      <c r="FS1368" s="1"/>
      <c r="FT1368" s="1"/>
      <c r="FU1368" s="1"/>
      <c r="FV1368" s="1"/>
      <c r="FW1368" s="1"/>
      <c r="FX1368" s="1"/>
      <c r="FY1368" s="1"/>
      <c r="FZ1368" s="1"/>
      <c r="GA1368" s="1"/>
      <c r="GB1368" s="1"/>
      <c r="GC1368" s="1"/>
      <c r="GD1368" s="1"/>
      <c r="GE1368" s="1"/>
      <c r="GF1368" s="1"/>
      <c r="GG1368" s="1"/>
      <c r="GH1368" s="1"/>
      <c r="GI1368" s="1"/>
      <c r="GJ1368" s="1"/>
      <c r="GK1368" s="1"/>
      <c r="GL1368" s="1"/>
      <c r="GM1368" s="1"/>
      <c r="GN1368" s="1"/>
      <c r="GO1368" s="1"/>
      <c r="GP1368" s="1"/>
      <c r="GQ1368" s="1"/>
    </row>
    <row r="1369" spans="1:199" s="4" customFormat="1">
      <c r="A1369" s="6"/>
      <c r="B1369" s="6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2"/>
      <c r="U1369" s="2"/>
      <c r="V1369" s="85"/>
      <c r="W1369" s="139"/>
      <c r="X1369" s="126"/>
      <c r="Y1369" s="85"/>
      <c r="Z1369" s="82"/>
      <c r="AA1369" s="82"/>
      <c r="AB1369" s="2"/>
      <c r="AC1369" s="2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  <c r="DG1369" s="1"/>
      <c r="DH1369" s="1"/>
      <c r="DI1369" s="1"/>
      <c r="DJ1369" s="1"/>
      <c r="DK1369" s="1"/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  <c r="EA1369" s="1"/>
      <c r="EB1369" s="1"/>
      <c r="EC1369" s="1"/>
      <c r="ED1369" s="1"/>
      <c r="EE1369" s="1"/>
      <c r="EF1369" s="1"/>
      <c r="EG1369" s="1"/>
      <c r="EH1369" s="1"/>
      <c r="EI1369" s="1"/>
      <c r="EJ1369" s="1"/>
      <c r="EK1369" s="1"/>
      <c r="EL1369" s="1"/>
      <c r="EM1369" s="1"/>
      <c r="EN1369" s="1"/>
      <c r="EO1369" s="1"/>
      <c r="EP1369" s="1"/>
      <c r="EQ1369" s="1"/>
      <c r="ER1369" s="1"/>
      <c r="ES1369" s="1"/>
      <c r="ET1369" s="1"/>
      <c r="EU1369" s="1"/>
      <c r="EV1369" s="1"/>
      <c r="EW1369" s="1"/>
      <c r="EX1369" s="1"/>
      <c r="EY1369" s="1"/>
      <c r="EZ1369" s="1"/>
      <c r="FA1369" s="1"/>
      <c r="FB1369" s="1"/>
      <c r="FC1369" s="1"/>
      <c r="FD1369" s="1"/>
      <c r="FE1369" s="1"/>
      <c r="FF1369" s="1"/>
      <c r="FG1369" s="1"/>
      <c r="FH1369" s="1"/>
      <c r="FI1369" s="1"/>
      <c r="FJ1369" s="1"/>
      <c r="FK1369" s="1"/>
      <c r="FL1369" s="1"/>
      <c r="FM1369" s="1"/>
      <c r="FN1369" s="1"/>
      <c r="FO1369" s="1"/>
      <c r="FP1369" s="1"/>
      <c r="FQ1369" s="1"/>
      <c r="FR1369" s="1"/>
      <c r="FS1369" s="1"/>
      <c r="FT1369" s="1"/>
      <c r="FU1369" s="1"/>
      <c r="FV1369" s="1"/>
      <c r="FW1369" s="1"/>
      <c r="FX1369" s="1"/>
      <c r="FY1369" s="1"/>
      <c r="FZ1369" s="1"/>
      <c r="GA1369" s="1"/>
      <c r="GB1369" s="1"/>
      <c r="GC1369" s="1"/>
      <c r="GD1369" s="1"/>
      <c r="GE1369" s="1"/>
      <c r="GF1369" s="1"/>
      <c r="GG1369" s="1"/>
      <c r="GH1369" s="1"/>
      <c r="GI1369" s="1"/>
      <c r="GJ1369" s="1"/>
      <c r="GK1369" s="1"/>
      <c r="GL1369" s="1"/>
      <c r="GM1369" s="1"/>
      <c r="GN1369" s="1"/>
      <c r="GO1369" s="1"/>
      <c r="GP1369" s="1"/>
      <c r="GQ1369" s="1"/>
    </row>
    <row r="1370" spans="1:199" s="4" customFormat="1">
      <c r="A1370" s="6"/>
      <c r="B1370" s="6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2"/>
      <c r="U1370" s="2"/>
      <c r="V1370" s="85"/>
      <c r="W1370" s="139"/>
      <c r="X1370" s="126"/>
      <c r="Y1370" s="85"/>
      <c r="Z1370" s="82"/>
      <c r="AA1370" s="82"/>
      <c r="AB1370" s="2"/>
      <c r="AC1370" s="2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"/>
      <c r="EK1370" s="1"/>
      <c r="EL1370" s="1"/>
      <c r="EM1370" s="1"/>
      <c r="EN1370" s="1"/>
      <c r="EO1370" s="1"/>
      <c r="EP1370" s="1"/>
      <c r="EQ1370" s="1"/>
      <c r="ER1370" s="1"/>
      <c r="ES1370" s="1"/>
      <c r="ET1370" s="1"/>
      <c r="EU1370" s="1"/>
      <c r="EV1370" s="1"/>
      <c r="EW1370" s="1"/>
      <c r="EX1370" s="1"/>
      <c r="EY1370" s="1"/>
      <c r="EZ1370" s="1"/>
      <c r="FA1370" s="1"/>
      <c r="FB1370" s="1"/>
      <c r="FC1370" s="1"/>
      <c r="FD1370" s="1"/>
      <c r="FE1370" s="1"/>
      <c r="FF1370" s="1"/>
      <c r="FG1370" s="1"/>
      <c r="FH1370" s="1"/>
      <c r="FI1370" s="1"/>
      <c r="FJ1370" s="1"/>
      <c r="FK1370" s="1"/>
      <c r="FL1370" s="1"/>
      <c r="FM1370" s="1"/>
      <c r="FN1370" s="1"/>
      <c r="FO1370" s="1"/>
      <c r="FP1370" s="1"/>
      <c r="FQ1370" s="1"/>
      <c r="FR1370" s="1"/>
      <c r="FS1370" s="1"/>
      <c r="FT1370" s="1"/>
      <c r="FU1370" s="1"/>
      <c r="FV1370" s="1"/>
      <c r="FW1370" s="1"/>
      <c r="FX1370" s="1"/>
      <c r="FY1370" s="1"/>
      <c r="FZ1370" s="1"/>
      <c r="GA1370" s="1"/>
      <c r="GB1370" s="1"/>
      <c r="GC1370" s="1"/>
      <c r="GD1370" s="1"/>
      <c r="GE1370" s="1"/>
      <c r="GF1370" s="1"/>
      <c r="GG1370" s="1"/>
      <c r="GH1370" s="1"/>
      <c r="GI1370" s="1"/>
      <c r="GJ1370" s="1"/>
      <c r="GK1370" s="1"/>
      <c r="GL1370" s="1"/>
      <c r="GM1370" s="1"/>
      <c r="GN1370" s="1"/>
      <c r="GO1370" s="1"/>
      <c r="GP1370" s="1"/>
      <c r="GQ1370" s="1"/>
    </row>
    <row r="1371" spans="1:199" s="4" customFormat="1">
      <c r="A1371" s="6"/>
      <c r="B1371" s="6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2"/>
      <c r="U1371" s="2"/>
      <c r="V1371" s="85"/>
      <c r="W1371" s="139"/>
      <c r="X1371" s="126"/>
      <c r="Y1371" s="85"/>
      <c r="Z1371" s="82"/>
      <c r="AA1371" s="82"/>
      <c r="AB1371" s="2"/>
      <c r="AC1371" s="2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"/>
      <c r="EK1371" s="1"/>
      <c r="EL1371" s="1"/>
      <c r="EM1371" s="1"/>
      <c r="EN1371" s="1"/>
      <c r="EO1371" s="1"/>
      <c r="EP1371" s="1"/>
      <c r="EQ1371" s="1"/>
      <c r="ER1371" s="1"/>
      <c r="ES1371" s="1"/>
      <c r="ET1371" s="1"/>
      <c r="EU1371" s="1"/>
      <c r="EV1371" s="1"/>
      <c r="EW1371" s="1"/>
      <c r="EX1371" s="1"/>
      <c r="EY1371" s="1"/>
      <c r="EZ1371" s="1"/>
      <c r="FA1371" s="1"/>
      <c r="FB1371" s="1"/>
      <c r="FC1371" s="1"/>
      <c r="FD1371" s="1"/>
      <c r="FE1371" s="1"/>
      <c r="FF1371" s="1"/>
      <c r="FG1371" s="1"/>
      <c r="FH1371" s="1"/>
      <c r="FI1371" s="1"/>
      <c r="FJ1371" s="1"/>
      <c r="FK1371" s="1"/>
      <c r="FL1371" s="1"/>
      <c r="FM1371" s="1"/>
      <c r="FN1371" s="1"/>
      <c r="FO1371" s="1"/>
      <c r="FP1371" s="1"/>
      <c r="FQ1371" s="1"/>
      <c r="FR1371" s="1"/>
      <c r="FS1371" s="1"/>
      <c r="FT1371" s="1"/>
      <c r="FU1371" s="1"/>
      <c r="FV1371" s="1"/>
      <c r="FW1371" s="1"/>
      <c r="FX1371" s="1"/>
      <c r="FY1371" s="1"/>
      <c r="FZ1371" s="1"/>
      <c r="GA1371" s="1"/>
      <c r="GB1371" s="1"/>
      <c r="GC1371" s="1"/>
      <c r="GD1371" s="1"/>
      <c r="GE1371" s="1"/>
      <c r="GF1371" s="1"/>
      <c r="GG1371" s="1"/>
      <c r="GH1371" s="1"/>
      <c r="GI1371" s="1"/>
      <c r="GJ1371" s="1"/>
      <c r="GK1371" s="1"/>
      <c r="GL1371" s="1"/>
      <c r="GM1371" s="1"/>
      <c r="GN1371" s="1"/>
      <c r="GO1371" s="1"/>
      <c r="GP1371" s="1"/>
      <c r="GQ1371" s="1"/>
    </row>
    <row r="1372" spans="1:199" s="4" customFormat="1">
      <c r="A1372" s="6"/>
      <c r="B1372" s="6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2"/>
      <c r="U1372" s="2"/>
      <c r="V1372" s="85"/>
      <c r="W1372" s="139"/>
      <c r="X1372" s="126"/>
      <c r="Y1372" s="85"/>
      <c r="Z1372" s="82"/>
      <c r="AA1372" s="82"/>
      <c r="AB1372" s="2"/>
      <c r="AC1372" s="2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"/>
      <c r="EK1372" s="1"/>
      <c r="EL1372" s="1"/>
      <c r="EM1372" s="1"/>
      <c r="EN1372" s="1"/>
      <c r="EO1372" s="1"/>
      <c r="EP1372" s="1"/>
      <c r="EQ1372" s="1"/>
      <c r="ER1372" s="1"/>
      <c r="ES1372" s="1"/>
      <c r="ET1372" s="1"/>
      <c r="EU1372" s="1"/>
      <c r="EV1372" s="1"/>
      <c r="EW1372" s="1"/>
      <c r="EX1372" s="1"/>
      <c r="EY1372" s="1"/>
      <c r="EZ1372" s="1"/>
      <c r="FA1372" s="1"/>
      <c r="FB1372" s="1"/>
      <c r="FC1372" s="1"/>
      <c r="FD1372" s="1"/>
      <c r="FE1372" s="1"/>
      <c r="FF1372" s="1"/>
      <c r="FG1372" s="1"/>
      <c r="FH1372" s="1"/>
      <c r="FI1372" s="1"/>
      <c r="FJ1372" s="1"/>
      <c r="FK1372" s="1"/>
      <c r="FL1372" s="1"/>
      <c r="FM1372" s="1"/>
      <c r="FN1372" s="1"/>
      <c r="FO1372" s="1"/>
      <c r="FP1372" s="1"/>
      <c r="FQ1372" s="1"/>
      <c r="FR1372" s="1"/>
      <c r="FS1372" s="1"/>
      <c r="FT1372" s="1"/>
      <c r="FU1372" s="1"/>
      <c r="FV1372" s="1"/>
      <c r="FW1372" s="1"/>
      <c r="FX1372" s="1"/>
      <c r="FY1372" s="1"/>
      <c r="FZ1372" s="1"/>
      <c r="GA1372" s="1"/>
      <c r="GB1372" s="1"/>
      <c r="GC1372" s="1"/>
      <c r="GD1372" s="1"/>
      <c r="GE1372" s="1"/>
      <c r="GF1372" s="1"/>
      <c r="GG1372" s="1"/>
      <c r="GH1372" s="1"/>
      <c r="GI1372" s="1"/>
      <c r="GJ1372" s="1"/>
      <c r="GK1372" s="1"/>
      <c r="GL1372" s="1"/>
      <c r="GM1372" s="1"/>
      <c r="GN1372" s="1"/>
      <c r="GO1372" s="1"/>
      <c r="GP1372" s="1"/>
      <c r="GQ1372" s="1"/>
    </row>
    <row r="1373" spans="1:199" s="4" customFormat="1">
      <c r="A1373" s="6"/>
      <c r="B1373" s="6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2"/>
      <c r="U1373" s="2"/>
      <c r="V1373" s="85"/>
      <c r="W1373" s="139"/>
      <c r="X1373" s="126"/>
      <c r="Y1373" s="85"/>
      <c r="Z1373" s="82"/>
      <c r="AA1373" s="82"/>
      <c r="AB1373" s="2"/>
      <c r="AC1373" s="2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"/>
      <c r="EK1373" s="1"/>
      <c r="EL1373" s="1"/>
      <c r="EM1373" s="1"/>
      <c r="EN1373" s="1"/>
      <c r="EO1373" s="1"/>
      <c r="EP1373" s="1"/>
      <c r="EQ1373" s="1"/>
      <c r="ER1373" s="1"/>
      <c r="ES1373" s="1"/>
      <c r="ET1373" s="1"/>
      <c r="EU1373" s="1"/>
      <c r="EV1373" s="1"/>
      <c r="EW1373" s="1"/>
      <c r="EX1373" s="1"/>
      <c r="EY1373" s="1"/>
      <c r="EZ1373" s="1"/>
      <c r="FA1373" s="1"/>
      <c r="FB1373" s="1"/>
      <c r="FC1373" s="1"/>
      <c r="FD1373" s="1"/>
      <c r="FE1373" s="1"/>
      <c r="FF1373" s="1"/>
      <c r="FG1373" s="1"/>
      <c r="FH1373" s="1"/>
      <c r="FI1373" s="1"/>
      <c r="FJ1373" s="1"/>
      <c r="FK1373" s="1"/>
      <c r="FL1373" s="1"/>
      <c r="FM1373" s="1"/>
      <c r="FN1373" s="1"/>
      <c r="FO1373" s="1"/>
      <c r="FP1373" s="1"/>
      <c r="FQ1373" s="1"/>
      <c r="FR1373" s="1"/>
      <c r="FS1373" s="1"/>
      <c r="FT1373" s="1"/>
      <c r="FU1373" s="1"/>
      <c r="FV1373" s="1"/>
      <c r="FW1373" s="1"/>
      <c r="FX1373" s="1"/>
      <c r="FY1373" s="1"/>
      <c r="FZ1373" s="1"/>
      <c r="GA1373" s="1"/>
      <c r="GB1373" s="1"/>
      <c r="GC1373" s="1"/>
      <c r="GD1373" s="1"/>
      <c r="GE1373" s="1"/>
      <c r="GF1373" s="1"/>
      <c r="GG1373" s="1"/>
      <c r="GH1373" s="1"/>
      <c r="GI1373" s="1"/>
      <c r="GJ1373" s="1"/>
      <c r="GK1373" s="1"/>
      <c r="GL1373" s="1"/>
      <c r="GM1373" s="1"/>
      <c r="GN1373" s="1"/>
      <c r="GO1373" s="1"/>
      <c r="GP1373" s="1"/>
      <c r="GQ1373" s="1"/>
    </row>
    <row r="1374" spans="1:199" s="4" customFormat="1">
      <c r="A1374" s="6"/>
      <c r="B1374" s="6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2"/>
      <c r="U1374" s="2"/>
      <c r="V1374" s="85"/>
      <c r="W1374" s="139"/>
      <c r="X1374" s="126"/>
      <c r="Y1374" s="85"/>
      <c r="Z1374" s="82"/>
      <c r="AA1374" s="82"/>
      <c r="AB1374" s="2"/>
      <c r="AC1374" s="2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  <c r="EG1374" s="1"/>
      <c r="EH1374" s="1"/>
      <c r="EI1374" s="1"/>
      <c r="EJ1374" s="1"/>
      <c r="EK1374" s="1"/>
      <c r="EL1374" s="1"/>
      <c r="EM1374" s="1"/>
      <c r="EN1374" s="1"/>
      <c r="EO1374" s="1"/>
      <c r="EP1374" s="1"/>
      <c r="EQ1374" s="1"/>
      <c r="ER1374" s="1"/>
      <c r="ES1374" s="1"/>
      <c r="ET1374" s="1"/>
      <c r="EU1374" s="1"/>
      <c r="EV1374" s="1"/>
      <c r="EW1374" s="1"/>
      <c r="EX1374" s="1"/>
      <c r="EY1374" s="1"/>
      <c r="EZ1374" s="1"/>
      <c r="FA1374" s="1"/>
      <c r="FB1374" s="1"/>
      <c r="FC1374" s="1"/>
      <c r="FD1374" s="1"/>
      <c r="FE1374" s="1"/>
      <c r="FF1374" s="1"/>
      <c r="FG1374" s="1"/>
      <c r="FH1374" s="1"/>
      <c r="FI1374" s="1"/>
      <c r="FJ1374" s="1"/>
      <c r="FK1374" s="1"/>
      <c r="FL1374" s="1"/>
      <c r="FM1374" s="1"/>
      <c r="FN1374" s="1"/>
      <c r="FO1374" s="1"/>
      <c r="FP1374" s="1"/>
      <c r="FQ1374" s="1"/>
      <c r="FR1374" s="1"/>
      <c r="FS1374" s="1"/>
      <c r="FT1374" s="1"/>
      <c r="FU1374" s="1"/>
      <c r="FV1374" s="1"/>
      <c r="FW1374" s="1"/>
      <c r="FX1374" s="1"/>
      <c r="FY1374" s="1"/>
      <c r="FZ1374" s="1"/>
      <c r="GA1374" s="1"/>
      <c r="GB1374" s="1"/>
      <c r="GC1374" s="1"/>
      <c r="GD1374" s="1"/>
      <c r="GE1374" s="1"/>
      <c r="GF1374" s="1"/>
      <c r="GG1374" s="1"/>
      <c r="GH1374" s="1"/>
      <c r="GI1374" s="1"/>
      <c r="GJ1374" s="1"/>
      <c r="GK1374" s="1"/>
      <c r="GL1374" s="1"/>
      <c r="GM1374" s="1"/>
      <c r="GN1374" s="1"/>
      <c r="GO1374" s="1"/>
      <c r="GP1374" s="1"/>
      <c r="GQ1374" s="1"/>
    </row>
    <row r="1375" spans="1:199" s="4" customFormat="1">
      <c r="A1375" s="6"/>
      <c r="B1375" s="6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2"/>
      <c r="U1375" s="2"/>
      <c r="V1375" s="85"/>
      <c r="W1375" s="139"/>
      <c r="X1375" s="126"/>
      <c r="Y1375" s="85"/>
      <c r="Z1375" s="82"/>
      <c r="AA1375" s="82"/>
      <c r="AB1375" s="2"/>
      <c r="AC1375" s="2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  <c r="EG1375" s="1"/>
      <c r="EH1375" s="1"/>
      <c r="EI1375" s="1"/>
      <c r="EJ1375" s="1"/>
      <c r="EK1375" s="1"/>
      <c r="EL1375" s="1"/>
      <c r="EM1375" s="1"/>
      <c r="EN1375" s="1"/>
      <c r="EO1375" s="1"/>
      <c r="EP1375" s="1"/>
      <c r="EQ1375" s="1"/>
      <c r="ER1375" s="1"/>
      <c r="ES1375" s="1"/>
      <c r="ET1375" s="1"/>
      <c r="EU1375" s="1"/>
      <c r="EV1375" s="1"/>
      <c r="EW1375" s="1"/>
      <c r="EX1375" s="1"/>
      <c r="EY1375" s="1"/>
      <c r="EZ1375" s="1"/>
      <c r="FA1375" s="1"/>
      <c r="FB1375" s="1"/>
      <c r="FC1375" s="1"/>
      <c r="FD1375" s="1"/>
      <c r="FE1375" s="1"/>
      <c r="FF1375" s="1"/>
      <c r="FG1375" s="1"/>
      <c r="FH1375" s="1"/>
      <c r="FI1375" s="1"/>
      <c r="FJ1375" s="1"/>
      <c r="FK1375" s="1"/>
      <c r="FL1375" s="1"/>
      <c r="FM1375" s="1"/>
      <c r="FN1375" s="1"/>
      <c r="FO1375" s="1"/>
      <c r="FP1375" s="1"/>
      <c r="FQ1375" s="1"/>
      <c r="FR1375" s="1"/>
      <c r="FS1375" s="1"/>
      <c r="FT1375" s="1"/>
      <c r="FU1375" s="1"/>
      <c r="FV1375" s="1"/>
      <c r="FW1375" s="1"/>
      <c r="FX1375" s="1"/>
      <c r="FY1375" s="1"/>
      <c r="FZ1375" s="1"/>
      <c r="GA1375" s="1"/>
      <c r="GB1375" s="1"/>
      <c r="GC1375" s="1"/>
      <c r="GD1375" s="1"/>
      <c r="GE1375" s="1"/>
      <c r="GF1375" s="1"/>
      <c r="GG1375" s="1"/>
      <c r="GH1375" s="1"/>
      <c r="GI1375" s="1"/>
      <c r="GJ1375" s="1"/>
      <c r="GK1375" s="1"/>
      <c r="GL1375" s="1"/>
      <c r="GM1375" s="1"/>
      <c r="GN1375" s="1"/>
      <c r="GO1375" s="1"/>
      <c r="GP1375" s="1"/>
      <c r="GQ1375" s="1"/>
    </row>
    <row r="1376" spans="1:199" s="4" customFormat="1">
      <c r="A1376" s="6"/>
      <c r="B1376" s="6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2"/>
      <c r="U1376" s="2"/>
      <c r="V1376" s="85"/>
      <c r="W1376" s="139"/>
      <c r="X1376" s="126"/>
      <c r="Y1376" s="85"/>
      <c r="Z1376" s="82"/>
      <c r="AA1376" s="82"/>
      <c r="AB1376" s="2"/>
      <c r="AC1376" s="2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"/>
      <c r="EK1376" s="1"/>
      <c r="EL1376" s="1"/>
      <c r="EM1376" s="1"/>
      <c r="EN1376" s="1"/>
      <c r="EO1376" s="1"/>
      <c r="EP1376" s="1"/>
      <c r="EQ1376" s="1"/>
      <c r="ER1376" s="1"/>
      <c r="ES1376" s="1"/>
      <c r="ET1376" s="1"/>
      <c r="EU1376" s="1"/>
      <c r="EV1376" s="1"/>
      <c r="EW1376" s="1"/>
      <c r="EX1376" s="1"/>
      <c r="EY1376" s="1"/>
      <c r="EZ1376" s="1"/>
      <c r="FA1376" s="1"/>
      <c r="FB1376" s="1"/>
      <c r="FC1376" s="1"/>
      <c r="FD1376" s="1"/>
      <c r="FE1376" s="1"/>
      <c r="FF1376" s="1"/>
      <c r="FG1376" s="1"/>
      <c r="FH1376" s="1"/>
      <c r="FI1376" s="1"/>
      <c r="FJ1376" s="1"/>
      <c r="FK1376" s="1"/>
      <c r="FL1376" s="1"/>
      <c r="FM1376" s="1"/>
      <c r="FN1376" s="1"/>
      <c r="FO1376" s="1"/>
      <c r="FP1376" s="1"/>
      <c r="FQ1376" s="1"/>
      <c r="FR1376" s="1"/>
      <c r="FS1376" s="1"/>
      <c r="FT1376" s="1"/>
      <c r="FU1376" s="1"/>
      <c r="FV1376" s="1"/>
      <c r="FW1376" s="1"/>
      <c r="FX1376" s="1"/>
      <c r="FY1376" s="1"/>
      <c r="FZ1376" s="1"/>
      <c r="GA1376" s="1"/>
      <c r="GB1376" s="1"/>
      <c r="GC1376" s="1"/>
      <c r="GD1376" s="1"/>
      <c r="GE1376" s="1"/>
      <c r="GF1376" s="1"/>
      <c r="GG1376" s="1"/>
      <c r="GH1376" s="1"/>
      <c r="GI1376" s="1"/>
      <c r="GJ1376" s="1"/>
      <c r="GK1376" s="1"/>
      <c r="GL1376" s="1"/>
      <c r="GM1376" s="1"/>
      <c r="GN1376" s="1"/>
      <c r="GO1376" s="1"/>
      <c r="GP1376" s="1"/>
      <c r="GQ1376" s="1"/>
    </row>
    <row r="1377" spans="1:199" s="4" customFormat="1">
      <c r="A1377" s="6"/>
      <c r="B1377" s="6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2"/>
      <c r="U1377" s="2"/>
      <c r="V1377" s="85"/>
      <c r="W1377" s="139"/>
      <c r="X1377" s="126"/>
      <c r="Y1377" s="85"/>
      <c r="Z1377" s="82"/>
      <c r="AA1377" s="82"/>
      <c r="AB1377" s="2"/>
      <c r="AC1377" s="2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  <c r="EG1377" s="1"/>
      <c r="EH1377" s="1"/>
      <c r="EI1377" s="1"/>
      <c r="EJ1377" s="1"/>
      <c r="EK1377" s="1"/>
      <c r="EL1377" s="1"/>
      <c r="EM1377" s="1"/>
      <c r="EN1377" s="1"/>
      <c r="EO1377" s="1"/>
      <c r="EP1377" s="1"/>
      <c r="EQ1377" s="1"/>
      <c r="ER1377" s="1"/>
      <c r="ES1377" s="1"/>
      <c r="ET1377" s="1"/>
      <c r="EU1377" s="1"/>
      <c r="EV1377" s="1"/>
      <c r="EW1377" s="1"/>
      <c r="EX1377" s="1"/>
      <c r="EY1377" s="1"/>
      <c r="EZ1377" s="1"/>
      <c r="FA1377" s="1"/>
      <c r="FB1377" s="1"/>
      <c r="FC1377" s="1"/>
      <c r="FD1377" s="1"/>
      <c r="FE1377" s="1"/>
      <c r="FF1377" s="1"/>
      <c r="FG1377" s="1"/>
      <c r="FH1377" s="1"/>
      <c r="FI1377" s="1"/>
      <c r="FJ1377" s="1"/>
      <c r="FK1377" s="1"/>
      <c r="FL1377" s="1"/>
      <c r="FM1377" s="1"/>
      <c r="FN1377" s="1"/>
      <c r="FO1377" s="1"/>
      <c r="FP1377" s="1"/>
      <c r="FQ1377" s="1"/>
      <c r="FR1377" s="1"/>
      <c r="FS1377" s="1"/>
      <c r="FT1377" s="1"/>
      <c r="FU1377" s="1"/>
      <c r="FV1377" s="1"/>
      <c r="FW1377" s="1"/>
      <c r="FX1377" s="1"/>
      <c r="FY1377" s="1"/>
      <c r="FZ1377" s="1"/>
      <c r="GA1377" s="1"/>
      <c r="GB1377" s="1"/>
      <c r="GC1377" s="1"/>
      <c r="GD1377" s="1"/>
      <c r="GE1377" s="1"/>
      <c r="GF1377" s="1"/>
      <c r="GG1377" s="1"/>
      <c r="GH1377" s="1"/>
      <c r="GI1377" s="1"/>
      <c r="GJ1377" s="1"/>
      <c r="GK1377" s="1"/>
      <c r="GL1377" s="1"/>
      <c r="GM1377" s="1"/>
      <c r="GN1377" s="1"/>
      <c r="GO1377" s="1"/>
      <c r="GP1377" s="1"/>
      <c r="GQ1377" s="1"/>
    </row>
    <row r="1378" spans="1:199"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</row>
    <row r="1379" spans="1:199"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</row>
    <row r="1380" spans="1:199"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</row>
    <row r="1381" spans="1:199"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</row>
    <row r="1382" spans="1:199"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</row>
    <row r="1383" spans="1:199"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</row>
    <row r="1384" spans="1:199"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</row>
    <row r="1385" spans="1:199"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</row>
    <row r="1386" spans="1:199"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</row>
    <row r="1387" spans="1:199"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</row>
    <row r="1388" spans="1:199"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</row>
    <row r="1389" spans="1:199"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</row>
    <row r="1390" spans="1:199" s="4" customFormat="1">
      <c r="A1390" s="6"/>
      <c r="B1390" s="6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2"/>
      <c r="U1390" s="2"/>
      <c r="V1390" s="85"/>
      <c r="W1390" s="139"/>
      <c r="X1390" s="126"/>
      <c r="Y1390" s="85"/>
      <c r="Z1390" s="82"/>
      <c r="AA1390" s="82"/>
      <c r="AB1390" s="2"/>
      <c r="AC1390" s="2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  <c r="DG1390" s="1"/>
      <c r="DH1390" s="1"/>
      <c r="DI1390" s="1"/>
      <c r="DJ1390" s="1"/>
      <c r="DK1390" s="1"/>
      <c r="DL1390" s="1"/>
      <c r="DM1390" s="1"/>
      <c r="DN1390" s="1"/>
      <c r="DO1390" s="1"/>
      <c r="DP1390" s="1"/>
      <c r="DQ1390" s="1"/>
      <c r="DR1390" s="1"/>
      <c r="DS1390" s="1"/>
      <c r="DT1390" s="1"/>
      <c r="DU1390" s="1"/>
      <c r="DV1390" s="1"/>
      <c r="DW1390" s="1"/>
      <c r="DX1390" s="1"/>
      <c r="DY1390" s="1"/>
      <c r="DZ1390" s="1"/>
      <c r="EA1390" s="1"/>
      <c r="EB1390" s="1"/>
      <c r="EC1390" s="1"/>
      <c r="ED1390" s="1"/>
      <c r="EE1390" s="1"/>
      <c r="EF1390" s="1"/>
      <c r="EG1390" s="1"/>
      <c r="EH1390" s="1"/>
      <c r="EI1390" s="1"/>
      <c r="EJ1390" s="1"/>
      <c r="EK1390" s="1"/>
      <c r="EL1390" s="1"/>
      <c r="EM1390" s="1"/>
      <c r="EN1390" s="1"/>
      <c r="EO1390" s="1"/>
      <c r="EP1390" s="1"/>
      <c r="EQ1390" s="1"/>
      <c r="ER1390" s="1"/>
      <c r="ES1390" s="1"/>
      <c r="ET1390" s="1"/>
      <c r="EU1390" s="1"/>
      <c r="EV1390" s="1"/>
      <c r="EW1390" s="1"/>
      <c r="EX1390" s="1"/>
      <c r="EY1390" s="1"/>
      <c r="EZ1390" s="1"/>
      <c r="FA1390" s="1"/>
      <c r="FB1390" s="1"/>
      <c r="FC1390" s="1"/>
      <c r="FD1390" s="1"/>
      <c r="FE1390" s="1"/>
      <c r="FF1390" s="1"/>
      <c r="FG1390" s="1"/>
      <c r="FH1390" s="1"/>
      <c r="FI1390" s="1"/>
      <c r="FJ1390" s="1"/>
      <c r="FK1390" s="1"/>
      <c r="FL1390" s="1"/>
      <c r="FM1390" s="1"/>
      <c r="FN1390" s="1"/>
      <c r="FO1390" s="1"/>
      <c r="FP1390" s="1"/>
      <c r="FQ1390" s="1"/>
      <c r="FR1390" s="1"/>
      <c r="FS1390" s="1"/>
      <c r="FT1390" s="1"/>
      <c r="FU1390" s="1"/>
      <c r="FV1390" s="1"/>
      <c r="FW1390" s="1"/>
      <c r="FX1390" s="1"/>
      <c r="FY1390" s="1"/>
      <c r="FZ1390" s="1"/>
      <c r="GA1390" s="1"/>
      <c r="GB1390" s="1"/>
      <c r="GC1390" s="1"/>
      <c r="GD1390" s="1"/>
      <c r="GE1390" s="1"/>
      <c r="GF1390" s="1"/>
      <c r="GG1390" s="1"/>
      <c r="GH1390" s="1"/>
      <c r="GI1390" s="1"/>
      <c r="GJ1390" s="1"/>
      <c r="GK1390" s="1"/>
      <c r="GL1390" s="1"/>
      <c r="GM1390" s="1"/>
      <c r="GN1390" s="1"/>
      <c r="GO1390" s="1"/>
      <c r="GP1390" s="1"/>
      <c r="GQ1390" s="1"/>
    </row>
    <row r="1391" spans="1:199" s="4" customFormat="1">
      <c r="A1391" s="6"/>
      <c r="B1391" s="6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2"/>
      <c r="U1391" s="2"/>
      <c r="V1391" s="85"/>
      <c r="W1391" s="139"/>
      <c r="X1391" s="126"/>
      <c r="Y1391" s="85"/>
      <c r="Z1391" s="82"/>
      <c r="AA1391" s="82"/>
      <c r="AB1391" s="2"/>
      <c r="AC1391" s="2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  <c r="DG1391" s="1"/>
      <c r="DH1391" s="1"/>
      <c r="DI1391" s="1"/>
      <c r="DJ1391" s="1"/>
      <c r="DK1391" s="1"/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  <c r="EA1391" s="1"/>
      <c r="EB1391" s="1"/>
      <c r="EC1391" s="1"/>
      <c r="ED1391" s="1"/>
      <c r="EE1391" s="1"/>
      <c r="EF1391" s="1"/>
      <c r="EG1391" s="1"/>
      <c r="EH1391" s="1"/>
      <c r="EI1391" s="1"/>
      <c r="EJ1391" s="1"/>
      <c r="EK1391" s="1"/>
      <c r="EL1391" s="1"/>
      <c r="EM1391" s="1"/>
      <c r="EN1391" s="1"/>
      <c r="EO1391" s="1"/>
      <c r="EP1391" s="1"/>
      <c r="EQ1391" s="1"/>
      <c r="ER1391" s="1"/>
      <c r="ES1391" s="1"/>
      <c r="ET1391" s="1"/>
      <c r="EU1391" s="1"/>
      <c r="EV1391" s="1"/>
      <c r="EW1391" s="1"/>
      <c r="EX1391" s="1"/>
      <c r="EY1391" s="1"/>
      <c r="EZ1391" s="1"/>
      <c r="FA1391" s="1"/>
      <c r="FB1391" s="1"/>
      <c r="FC1391" s="1"/>
      <c r="FD1391" s="1"/>
      <c r="FE1391" s="1"/>
      <c r="FF1391" s="1"/>
      <c r="FG1391" s="1"/>
      <c r="FH1391" s="1"/>
      <c r="FI1391" s="1"/>
      <c r="FJ1391" s="1"/>
      <c r="FK1391" s="1"/>
      <c r="FL1391" s="1"/>
      <c r="FM1391" s="1"/>
      <c r="FN1391" s="1"/>
      <c r="FO1391" s="1"/>
      <c r="FP1391" s="1"/>
      <c r="FQ1391" s="1"/>
      <c r="FR1391" s="1"/>
      <c r="FS1391" s="1"/>
      <c r="FT1391" s="1"/>
      <c r="FU1391" s="1"/>
      <c r="FV1391" s="1"/>
      <c r="FW1391" s="1"/>
      <c r="FX1391" s="1"/>
      <c r="FY1391" s="1"/>
      <c r="FZ1391" s="1"/>
      <c r="GA1391" s="1"/>
      <c r="GB1391" s="1"/>
      <c r="GC1391" s="1"/>
      <c r="GD1391" s="1"/>
      <c r="GE1391" s="1"/>
      <c r="GF1391" s="1"/>
      <c r="GG1391" s="1"/>
      <c r="GH1391" s="1"/>
      <c r="GI1391" s="1"/>
      <c r="GJ1391" s="1"/>
      <c r="GK1391" s="1"/>
      <c r="GL1391" s="1"/>
      <c r="GM1391" s="1"/>
      <c r="GN1391" s="1"/>
      <c r="GO1391" s="1"/>
      <c r="GP1391" s="1"/>
      <c r="GQ1391" s="1"/>
    </row>
    <row r="1392" spans="1:199" s="4" customFormat="1">
      <c r="A1392" s="6"/>
      <c r="B1392" s="6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2"/>
      <c r="U1392" s="2"/>
      <c r="V1392" s="85"/>
      <c r="W1392" s="139"/>
      <c r="X1392" s="126"/>
      <c r="Y1392" s="85"/>
      <c r="Z1392" s="82"/>
      <c r="AA1392" s="82"/>
      <c r="AB1392" s="2"/>
      <c r="AC1392" s="2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  <c r="DG1392" s="1"/>
      <c r="DH1392" s="1"/>
      <c r="DI1392" s="1"/>
      <c r="DJ1392" s="1"/>
      <c r="DK1392" s="1"/>
      <c r="DL1392" s="1"/>
      <c r="DM1392" s="1"/>
      <c r="DN1392" s="1"/>
      <c r="DO1392" s="1"/>
      <c r="DP1392" s="1"/>
      <c r="DQ1392" s="1"/>
      <c r="DR1392" s="1"/>
      <c r="DS1392" s="1"/>
      <c r="DT1392" s="1"/>
      <c r="DU1392" s="1"/>
      <c r="DV1392" s="1"/>
      <c r="DW1392" s="1"/>
      <c r="DX1392" s="1"/>
      <c r="DY1392" s="1"/>
      <c r="DZ1392" s="1"/>
      <c r="EA1392" s="1"/>
      <c r="EB1392" s="1"/>
      <c r="EC1392" s="1"/>
      <c r="ED1392" s="1"/>
      <c r="EE1392" s="1"/>
      <c r="EF1392" s="1"/>
      <c r="EG1392" s="1"/>
      <c r="EH1392" s="1"/>
      <c r="EI1392" s="1"/>
      <c r="EJ1392" s="1"/>
      <c r="EK1392" s="1"/>
      <c r="EL1392" s="1"/>
      <c r="EM1392" s="1"/>
      <c r="EN1392" s="1"/>
      <c r="EO1392" s="1"/>
      <c r="EP1392" s="1"/>
      <c r="EQ1392" s="1"/>
      <c r="ER1392" s="1"/>
      <c r="ES1392" s="1"/>
      <c r="ET1392" s="1"/>
      <c r="EU1392" s="1"/>
      <c r="EV1392" s="1"/>
      <c r="EW1392" s="1"/>
      <c r="EX1392" s="1"/>
      <c r="EY1392" s="1"/>
      <c r="EZ1392" s="1"/>
      <c r="FA1392" s="1"/>
      <c r="FB1392" s="1"/>
      <c r="FC1392" s="1"/>
      <c r="FD1392" s="1"/>
      <c r="FE1392" s="1"/>
      <c r="FF1392" s="1"/>
      <c r="FG1392" s="1"/>
      <c r="FH1392" s="1"/>
      <c r="FI1392" s="1"/>
      <c r="FJ1392" s="1"/>
      <c r="FK1392" s="1"/>
      <c r="FL1392" s="1"/>
      <c r="FM1392" s="1"/>
      <c r="FN1392" s="1"/>
      <c r="FO1392" s="1"/>
      <c r="FP1392" s="1"/>
      <c r="FQ1392" s="1"/>
      <c r="FR1392" s="1"/>
      <c r="FS1392" s="1"/>
      <c r="FT1392" s="1"/>
      <c r="FU1392" s="1"/>
      <c r="FV1392" s="1"/>
      <c r="FW1392" s="1"/>
      <c r="FX1392" s="1"/>
      <c r="FY1392" s="1"/>
      <c r="FZ1392" s="1"/>
      <c r="GA1392" s="1"/>
      <c r="GB1392" s="1"/>
      <c r="GC1392" s="1"/>
      <c r="GD1392" s="1"/>
      <c r="GE1392" s="1"/>
      <c r="GF1392" s="1"/>
      <c r="GG1392" s="1"/>
      <c r="GH1392" s="1"/>
      <c r="GI1392" s="1"/>
      <c r="GJ1392" s="1"/>
      <c r="GK1392" s="1"/>
      <c r="GL1392" s="1"/>
      <c r="GM1392" s="1"/>
      <c r="GN1392" s="1"/>
      <c r="GO1392" s="1"/>
      <c r="GP1392" s="1"/>
      <c r="GQ1392" s="1"/>
    </row>
    <row r="1393" spans="1:199" s="4" customFormat="1">
      <c r="A1393" s="6"/>
      <c r="B1393" s="6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2"/>
      <c r="U1393" s="2"/>
      <c r="V1393" s="85"/>
      <c r="W1393" s="139"/>
      <c r="X1393" s="126"/>
      <c r="Y1393" s="85"/>
      <c r="Z1393" s="82"/>
      <c r="AA1393" s="82"/>
      <c r="AB1393" s="2"/>
      <c r="AC1393" s="2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1"/>
      <c r="DD1393" s="1"/>
      <c r="DE1393" s="1"/>
      <c r="DF1393" s="1"/>
      <c r="DG1393" s="1"/>
      <c r="DH1393" s="1"/>
      <c r="DI1393" s="1"/>
      <c r="DJ1393" s="1"/>
      <c r="DK1393" s="1"/>
      <c r="DL1393" s="1"/>
      <c r="DM1393" s="1"/>
      <c r="DN1393" s="1"/>
      <c r="DO1393" s="1"/>
      <c r="DP1393" s="1"/>
      <c r="DQ1393" s="1"/>
      <c r="DR1393" s="1"/>
      <c r="DS1393" s="1"/>
      <c r="DT1393" s="1"/>
      <c r="DU1393" s="1"/>
      <c r="DV1393" s="1"/>
      <c r="DW1393" s="1"/>
      <c r="DX1393" s="1"/>
      <c r="DY1393" s="1"/>
      <c r="DZ1393" s="1"/>
      <c r="EA1393" s="1"/>
      <c r="EB1393" s="1"/>
      <c r="EC1393" s="1"/>
      <c r="ED1393" s="1"/>
      <c r="EE1393" s="1"/>
      <c r="EF1393" s="1"/>
      <c r="EG1393" s="1"/>
      <c r="EH1393" s="1"/>
      <c r="EI1393" s="1"/>
      <c r="EJ1393" s="1"/>
      <c r="EK1393" s="1"/>
      <c r="EL1393" s="1"/>
      <c r="EM1393" s="1"/>
      <c r="EN1393" s="1"/>
      <c r="EO1393" s="1"/>
      <c r="EP1393" s="1"/>
      <c r="EQ1393" s="1"/>
      <c r="ER1393" s="1"/>
      <c r="ES1393" s="1"/>
      <c r="ET1393" s="1"/>
      <c r="EU1393" s="1"/>
      <c r="EV1393" s="1"/>
      <c r="EW1393" s="1"/>
      <c r="EX1393" s="1"/>
      <c r="EY1393" s="1"/>
      <c r="EZ1393" s="1"/>
      <c r="FA1393" s="1"/>
      <c r="FB1393" s="1"/>
      <c r="FC1393" s="1"/>
      <c r="FD1393" s="1"/>
      <c r="FE1393" s="1"/>
      <c r="FF1393" s="1"/>
      <c r="FG1393" s="1"/>
      <c r="FH1393" s="1"/>
      <c r="FI1393" s="1"/>
      <c r="FJ1393" s="1"/>
      <c r="FK1393" s="1"/>
      <c r="FL1393" s="1"/>
      <c r="FM1393" s="1"/>
      <c r="FN1393" s="1"/>
      <c r="FO1393" s="1"/>
      <c r="FP1393" s="1"/>
      <c r="FQ1393" s="1"/>
      <c r="FR1393" s="1"/>
      <c r="FS1393" s="1"/>
      <c r="FT1393" s="1"/>
      <c r="FU1393" s="1"/>
      <c r="FV1393" s="1"/>
      <c r="FW1393" s="1"/>
      <c r="FX1393" s="1"/>
      <c r="FY1393" s="1"/>
      <c r="FZ1393" s="1"/>
      <c r="GA1393" s="1"/>
      <c r="GB1393" s="1"/>
      <c r="GC1393" s="1"/>
      <c r="GD1393" s="1"/>
      <c r="GE1393" s="1"/>
      <c r="GF1393" s="1"/>
      <c r="GG1393" s="1"/>
      <c r="GH1393" s="1"/>
      <c r="GI1393" s="1"/>
      <c r="GJ1393" s="1"/>
      <c r="GK1393" s="1"/>
      <c r="GL1393" s="1"/>
      <c r="GM1393" s="1"/>
      <c r="GN1393" s="1"/>
      <c r="GO1393" s="1"/>
      <c r="GP1393" s="1"/>
      <c r="GQ1393" s="1"/>
    </row>
    <row r="1394" spans="1:199" s="4" customFormat="1">
      <c r="A1394" s="6"/>
      <c r="B1394" s="6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2"/>
      <c r="U1394" s="2"/>
      <c r="V1394" s="85"/>
      <c r="W1394" s="139"/>
      <c r="X1394" s="126"/>
      <c r="Y1394" s="85"/>
      <c r="Z1394" s="82"/>
      <c r="AA1394" s="82"/>
      <c r="AB1394" s="2"/>
      <c r="AC1394" s="2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  <c r="DF1394" s="1"/>
      <c r="DG1394" s="1"/>
      <c r="DH1394" s="1"/>
      <c r="DI1394" s="1"/>
      <c r="DJ1394" s="1"/>
      <c r="DK1394" s="1"/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  <c r="EA1394" s="1"/>
      <c r="EB1394" s="1"/>
      <c r="EC1394" s="1"/>
      <c r="ED1394" s="1"/>
      <c r="EE1394" s="1"/>
      <c r="EF1394" s="1"/>
      <c r="EG1394" s="1"/>
      <c r="EH1394" s="1"/>
      <c r="EI1394" s="1"/>
      <c r="EJ1394" s="1"/>
      <c r="EK1394" s="1"/>
      <c r="EL1394" s="1"/>
      <c r="EM1394" s="1"/>
      <c r="EN1394" s="1"/>
      <c r="EO1394" s="1"/>
      <c r="EP1394" s="1"/>
      <c r="EQ1394" s="1"/>
      <c r="ER1394" s="1"/>
      <c r="ES1394" s="1"/>
      <c r="ET1394" s="1"/>
      <c r="EU1394" s="1"/>
      <c r="EV1394" s="1"/>
      <c r="EW1394" s="1"/>
      <c r="EX1394" s="1"/>
      <c r="EY1394" s="1"/>
      <c r="EZ1394" s="1"/>
      <c r="FA1394" s="1"/>
      <c r="FB1394" s="1"/>
      <c r="FC1394" s="1"/>
      <c r="FD1394" s="1"/>
      <c r="FE1394" s="1"/>
      <c r="FF1394" s="1"/>
      <c r="FG1394" s="1"/>
      <c r="FH1394" s="1"/>
      <c r="FI1394" s="1"/>
      <c r="FJ1394" s="1"/>
      <c r="FK1394" s="1"/>
      <c r="FL1394" s="1"/>
      <c r="FM1394" s="1"/>
      <c r="FN1394" s="1"/>
      <c r="FO1394" s="1"/>
      <c r="FP1394" s="1"/>
      <c r="FQ1394" s="1"/>
      <c r="FR1394" s="1"/>
      <c r="FS1394" s="1"/>
      <c r="FT1394" s="1"/>
      <c r="FU1394" s="1"/>
      <c r="FV1394" s="1"/>
      <c r="FW1394" s="1"/>
      <c r="FX1394" s="1"/>
      <c r="FY1394" s="1"/>
      <c r="FZ1394" s="1"/>
      <c r="GA1394" s="1"/>
      <c r="GB1394" s="1"/>
      <c r="GC1394" s="1"/>
      <c r="GD1394" s="1"/>
      <c r="GE1394" s="1"/>
      <c r="GF1394" s="1"/>
      <c r="GG1394" s="1"/>
      <c r="GH1394" s="1"/>
      <c r="GI1394" s="1"/>
      <c r="GJ1394" s="1"/>
      <c r="GK1394" s="1"/>
      <c r="GL1394" s="1"/>
      <c r="GM1394" s="1"/>
      <c r="GN1394" s="1"/>
      <c r="GO1394" s="1"/>
      <c r="GP1394" s="1"/>
      <c r="GQ1394" s="1"/>
    </row>
    <row r="1395" spans="1:199" s="4" customFormat="1">
      <c r="A1395" s="6"/>
      <c r="B1395" s="6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2"/>
      <c r="U1395" s="2"/>
      <c r="V1395" s="85"/>
      <c r="W1395" s="139"/>
      <c r="X1395" s="126"/>
      <c r="Y1395" s="85"/>
      <c r="Z1395" s="82"/>
      <c r="AA1395" s="82"/>
      <c r="AB1395" s="2"/>
      <c r="AC1395" s="2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  <c r="DF1395" s="1"/>
      <c r="DG1395" s="1"/>
      <c r="DH1395" s="1"/>
      <c r="DI1395" s="1"/>
      <c r="DJ1395" s="1"/>
      <c r="DK1395" s="1"/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  <c r="EA1395" s="1"/>
      <c r="EB1395" s="1"/>
      <c r="EC1395" s="1"/>
      <c r="ED1395" s="1"/>
      <c r="EE1395" s="1"/>
      <c r="EF1395" s="1"/>
      <c r="EG1395" s="1"/>
      <c r="EH1395" s="1"/>
      <c r="EI1395" s="1"/>
      <c r="EJ1395" s="1"/>
      <c r="EK1395" s="1"/>
      <c r="EL1395" s="1"/>
      <c r="EM1395" s="1"/>
      <c r="EN1395" s="1"/>
      <c r="EO1395" s="1"/>
      <c r="EP1395" s="1"/>
      <c r="EQ1395" s="1"/>
      <c r="ER1395" s="1"/>
      <c r="ES1395" s="1"/>
      <c r="ET1395" s="1"/>
      <c r="EU1395" s="1"/>
      <c r="EV1395" s="1"/>
      <c r="EW1395" s="1"/>
      <c r="EX1395" s="1"/>
      <c r="EY1395" s="1"/>
      <c r="EZ1395" s="1"/>
      <c r="FA1395" s="1"/>
      <c r="FB1395" s="1"/>
      <c r="FC1395" s="1"/>
      <c r="FD1395" s="1"/>
      <c r="FE1395" s="1"/>
      <c r="FF1395" s="1"/>
      <c r="FG1395" s="1"/>
      <c r="FH1395" s="1"/>
      <c r="FI1395" s="1"/>
      <c r="FJ1395" s="1"/>
      <c r="FK1395" s="1"/>
      <c r="FL1395" s="1"/>
      <c r="FM1395" s="1"/>
      <c r="FN1395" s="1"/>
      <c r="FO1395" s="1"/>
      <c r="FP1395" s="1"/>
      <c r="FQ1395" s="1"/>
      <c r="FR1395" s="1"/>
      <c r="FS1395" s="1"/>
      <c r="FT1395" s="1"/>
      <c r="FU1395" s="1"/>
      <c r="FV1395" s="1"/>
      <c r="FW1395" s="1"/>
      <c r="FX1395" s="1"/>
      <c r="FY1395" s="1"/>
      <c r="FZ1395" s="1"/>
      <c r="GA1395" s="1"/>
      <c r="GB1395" s="1"/>
      <c r="GC1395" s="1"/>
      <c r="GD1395" s="1"/>
      <c r="GE1395" s="1"/>
      <c r="GF1395" s="1"/>
      <c r="GG1395" s="1"/>
      <c r="GH1395" s="1"/>
      <c r="GI1395" s="1"/>
      <c r="GJ1395" s="1"/>
      <c r="GK1395" s="1"/>
      <c r="GL1395" s="1"/>
      <c r="GM1395" s="1"/>
      <c r="GN1395" s="1"/>
      <c r="GO1395" s="1"/>
      <c r="GP1395" s="1"/>
      <c r="GQ1395" s="1"/>
    </row>
    <row r="1396" spans="1:199" s="4" customFormat="1">
      <c r="A1396" s="6"/>
      <c r="B1396" s="6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2"/>
      <c r="U1396" s="2"/>
      <c r="V1396" s="85"/>
      <c r="W1396" s="139"/>
      <c r="X1396" s="126"/>
      <c r="Y1396" s="85"/>
      <c r="Z1396" s="82"/>
      <c r="AA1396" s="82"/>
      <c r="AB1396" s="2"/>
      <c r="AC1396" s="2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1"/>
      <c r="DD1396" s="1"/>
      <c r="DE1396" s="1"/>
      <c r="DF1396" s="1"/>
      <c r="DG1396" s="1"/>
      <c r="DH1396" s="1"/>
      <c r="DI1396" s="1"/>
      <c r="DJ1396" s="1"/>
      <c r="DK1396" s="1"/>
      <c r="DL1396" s="1"/>
      <c r="DM1396" s="1"/>
      <c r="DN1396" s="1"/>
      <c r="DO1396" s="1"/>
      <c r="DP1396" s="1"/>
      <c r="DQ1396" s="1"/>
      <c r="DR1396" s="1"/>
      <c r="DS1396" s="1"/>
      <c r="DT1396" s="1"/>
      <c r="DU1396" s="1"/>
      <c r="DV1396" s="1"/>
      <c r="DW1396" s="1"/>
      <c r="DX1396" s="1"/>
      <c r="DY1396" s="1"/>
      <c r="DZ1396" s="1"/>
      <c r="EA1396" s="1"/>
      <c r="EB1396" s="1"/>
      <c r="EC1396" s="1"/>
      <c r="ED1396" s="1"/>
      <c r="EE1396" s="1"/>
      <c r="EF1396" s="1"/>
      <c r="EG1396" s="1"/>
      <c r="EH1396" s="1"/>
      <c r="EI1396" s="1"/>
      <c r="EJ1396" s="1"/>
      <c r="EK1396" s="1"/>
      <c r="EL1396" s="1"/>
      <c r="EM1396" s="1"/>
      <c r="EN1396" s="1"/>
      <c r="EO1396" s="1"/>
      <c r="EP1396" s="1"/>
      <c r="EQ1396" s="1"/>
      <c r="ER1396" s="1"/>
      <c r="ES1396" s="1"/>
      <c r="ET1396" s="1"/>
      <c r="EU1396" s="1"/>
      <c r="EV1396" s="1"/>
      <c r="EW1396" s="1"/>
      <c r="EX1396" s="1"/>
      <c r="EY1396" s="1"/>
      <c r="EZ1396" s="1"/>
      <c r="FA1396" s="1"/>
      <c r="FB1396" s="1"/>
      <c r="FC1396" s="1"/>
      <c r="FD1396" s="1"/>
      <c r="FE1396" s="1"/>
      <c r="FF1396" s="1"/>
      <c r="FG1396" s="1"/>
      <c r="FH1396" s="1"/>
      <c r="FI1396" s="1"/>
      <c r="FJ1396" s="1"/>
      <c r="FK1396" s="1"/>
      <c r="FL1396" s="1"/>
      <c r="FM1396" s="1"/>
      <c r="FN1396" s="1"/>
      <c r="FO1396" s="1"/>
      <c r="FP1396" s="1"/>
      <c r="FQ1396" s="1"/>
      <c r="FR1396" s="1"/>
      <c r="FS1396" s="1"/>
      <c r="FT1396" s="1"/>
      <c r="FU1396" s="1"/>
      <c r="FV1396" s="1"/>
      <c r="FW1396" s="1"/>
      <c r="FX1396" s="1"/>
      <c r="FY1396" s="1"/>
      <c r="FZ1396" s="1"/>
      <c r="GA1396" s="1"/>
      <c r="GB1396" s="1"/>
      <c r="GC1396" s="1"/>
      <c r="GD1396" s="1"/>
      <c r="GE1396" s="1"/>
      <c r="GF1396" s="1"/>
      <c r="GG1396" s="1"/>
      <c r="GH1396" s="1"/>
      <c r="GI1396" s="1"/>
      <c r="GJ1396" s="1"/>
      <c r="GK1396" s="1"/>
      <c r="GL1396" s="1"/>
      <c r="GM1396" s="1"/>
      <c r="GN1396" s="1"/>
      <c r="GO1396" s="1"/>
      <c r="GP1396" s="1"/>
      <c r="GQ1396" s="1"/>
    </row>
    <row r="1397" spans="1:199" s="4" customFormat="1">
      <c r="A1397" s="6"/>
      <c r="B1397" s="6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2"/>
      <c r="U1397" s="2"/>
      <c r="V1397" s="85"/>
      <c r="W1397" s="139"/>
      <c r="X1397" s="126"/>
      <c r="Y1397" s="85"/>
      <c r="Z1397" s="82"/>
      <c r="AA1397" s="82"/>
      <c r="AB1397" s="2"/>
      <c r="AC1397" s="2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  <c r="EG1397" s="1"/>
      <c r="EH1397" s="1"/>
      <c r="EI1397" s="1"/>
      <c r="EJ1397" s="1"/>
      <c r="EK1397" s="1"/>
      <c r="EL1397" s="1"/>
      <c r="EM1397" s="1"/>
      <c r="EN1397" s="1"/>
      <c r="EO1397" s="1"/>
      <c r="EP1397" s="1"/>
      <c r="EQ1397" s="1"/>
      <c r="ER1397" s="1"/>
      <c r="ES1397" s="1"/>
      <c r="ET1397" s="1"/>
      <c r="EU1397" s="1"/>
      <c r="EV1397" s="1"/>
      <c r="EW1397" s="1"/>
      <c r="EX1397" s="1"/>
      <c r="EY1397" s="1"/>
      <c r="EZ1397" s="1"/>
      <c r="FA1397" s="1"/>
      <c r="FB1397" s="1"/>
      <c r="FC1397" s="1"/>
      <c r="FD1397" s="1"/>
      <c r="FE1397" s="1"/>
      <c r="FF1397" s="1"/>
      <c r="FG1397" s="1"/>
      <c r="FH1397" s="1"/>
      <c r="FI1397" s="1"/>
      <c r="FJ1397" s="1"/>
      <c r="FK1397" s="1"/>
      <c r="FL1397" s="1"/>
      <c r="FM1397" s="1"/>
      <c r="FN1397" s="1"/>
      <c r="FO1397" s="1"/>
      <c r="FP1397" s="1"/>
      <c r="FQ1397" s="1"/>
      <c r="FR1397" s="1"/>
      <c r="FS1397" s="1"/>
      <c r="FT1397" s="1"/>
      <c r="FU1397" s="1"/>
      <c r="FV1397" s="1"/>
      <c r="FW1397" s="1"/>
      <c r="FX1397" s="1"/>
      <c r="FY1397" s="1"/>
      <c r="FZ1397" s="1"/>
      <c r="GA1397" s="1"/>
      <c r="GB1397" s="1"/>
      <c r="GC1397" s="1"/>
      <c r="GD1397" s="1"/>
      <c r="GE1397" s="1"/>
      <c r="GF1397" s="1"/>
      <c r="GG1397" s="1"/>
      <c r="GH1397" s="1"/>
      <c r="GI1397" s="1"/>
      <c r="GJ1397" s="1"/>
      <c r="GK1397" s="1"/>
      <c r="GL1397" s="1"/>
      <c r="GM1397" s="1"/>
      <c r="GN1397" s="1"/>
      <c r="GO1397" s="1"/>
      <c r="GP1397" s="1"/>
      <c r="GQ1397" s="1"/>
    </row>
    <row r="1398" spans="1:199" s="4" customFormat="1">
      <c r="A1398" s="6"/>
      <c r="B1398" s="6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2"/>
      <c r="U1398" s="2"/>
      <c r="V1398" s="85"/>
      <c r="W1398" s="139"/>
      <c r="X1398" s="126"/>
      <c r="Y1398" s="85"/>
      <c r="Z1398" s="82"/>
      <c r="AA1398" s="82"/>
      <c r="AB1398" s="2"/>
      <c r="AC1398" s="2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1"/>
      <c r="DD1398" s="1"/>
      <c r="DE1398" s="1"/>
      <c r="DF1398" s="1"/>
      <c r="DG1398" s="1"/>
      <c r="DH1398" s="1"/>
      <c r="DI1398" s="1"/>
      <c r="DJ1398" s="1"/>
      <c r="DK1398" s="1"/>
      <c r="DL1398" s="1"/>
      <c r="DM1398" s="1"/>
      <c r="DN1398" s="1"/>
      <c r="DO1398" s="1"/>
      <c r="DP1398" s="1"/>
      <c r="DQ1398" s="1"/>
      <c r="DR1398" s="1"/>
      <c r="DS1398" s="1"/>
      <c r="DT1398" s="1"/>
      <c r="DU1398" s="1"/>
      <c r="DV1398" s="1"/>
      <c r="DW1398" s="1"/>
      <c r="DX1398" s="1"/>
      <c r="DY1398" s="1"/>
      <c r="DZ1398" s="1"/>
      <c r="EA1398" s="1"/>
      <c r="EB1398" s="1"/>
      <c r="EC1398" s="1"/>
      <c r="ED1398" s="1"/>
      <c r="EE1398" s="1"/>
      <c r="EF1398" s="1"/>
      <c r="EG1398" s="1"/>
      <c r="EH1398" s="1"/>
      <c r="EI1398" s="1"/>
      <c r="EJ1398" s="1"/>
      <c r="EK1398" s="1"/>
      <c r="EL1398" s="1"/>
      <c r="EM1398" s="1"/>
      <c r="EN1398" s="1"/>
      <c r="EO1398" s="1"/>
      <c r="EP1398" s="1"/>
      <c r="EQ1398" s="1"/>
      <c r="ER1398" s="1"/>
      <c r="ES1398" s="1"/>
      <c r="ET1398" s="1"/>
      <c r="EU1398" s="1"/>
      <c r="EV1398" s="1"/>
      <c r="EW1398" s="1"/>
      <c r="EX1398" s="1"/>
      <c r="EY1398" s="1"/>
      <c r="EZ1398" s="1"/>
      <c r="FA1398" s="1"/>
      <c r="FB1398" s="1"/>
      <c r="FC1398" s="1"/>
      <c r="FD1398" s="1"/>
      <c r="FE1398" s="1"/>
      <c r="FF1398" s="1"/>
      <c r="FG1398" s="1"/>
      <c r="FH1398" s="1"/>
      <c r="FI1398" s="1"/>
      <c r="FJ1398" s="1"/>
      <c r="FK1398" s="1"/>
      <c r="FL1398" s="1"/>
      <c r="FM1398" s="1"/>
      <c r="FN1398" s="1"/>
      <c r="FO1398" s="1"/>
      <c r="FP1398" s="1"/>
      <c r="FQ1398" s="1"/>
      <c r="FR1398" s="1"/>
      <c r="FS1398" s="1"/>
      <c r="FT1398" s="1"/>
      <c r="FU1398" s="1"/>
      <c r="FV1398" s="1"/>
      <c r="FW1398" s="1"/>
      <c r="FX1398" s="1"/>
      <c r="FY1398" s="1"/>
      <c r="FZ1398" s="1"/>
      <c r="GA1398" s="1"/>
      <c r="GB1398" s="1"/>
      <c r="GC1398" s="1"/>
      <c r="GD1398" s="1"/>
      <c r="GE1398" s="1"/>
      <c r="GF1398" s="1"/>
      <c r="GG1398" s="1"/>
      <c r="GH1398" s="1"/>
      <c r="GI1398" s="1"/>
      <c r="GJ1398" s="1"/>
      <c r="GK1398" s="1"/>
      <c r="GL1398" s="1"/>
      <c r="GM1398" s="1"/>
      <c r="GN1398" s="1"/>
      <c r="GO1398" s="1"/>
      <c r="GP1398" s="1"/>
      <c r="GQ1398" s="1"/>
    </row>
    <row r="1399" spans="1:199" s="4" customFormat="1">
      <c r="A1399" s="6"/>
      <c r="B1399" s="6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2"/>
      <c r="U1399" s="2"/>
      <c r="V1399" s="85"/>
      <c r="W1399" s="139"/>
      <c r="X1399" s="126"/>
      <c r="Y1399" s="85"/>
      <c r="Z1399" s="82"/>
      <c r="AA1399" s="82"/>
      <c r="AB1399" s="2"/>
      <c r="AC1399" s="2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  <c r="DF1399" s="1"/>
      <c r="DG1399" s="1"/>
      <c r="DH1399" s="1"/>
      <c r="DI1399" s="1"/>
      <c r="DJ1399" s="1"/>
      <c r="DK1399" s="1"/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  <c r="EA1399" s="1"/>
      <c r="EB1399" s="1"/>
      <c r="EC1399" s="1"/>
      <c r="ED1399" s="1"/>
      <c r="EE1399" s="1"/>
      <c r="EF1399" s="1"/>
      <c r="EG1399" s="1"/>
      <c r="EH1399" s="1"/>
      <c r="EI1399" s="1"/>
      <c r="EJ1399" s="1"/>
      <c r="EK1399" s="1"/>
      <c r="EL1399" s="1"/>
      <c r="EM1399" s="1"/>
      <c r="EN1399" s="1"/>
      <c r="EO1399" s="1"/>
      <c r="EP1399" s="1"/>
      <c r="EQ1399" s="1"/>
      <c r="ER1399" s="1"/>
      <c r="ES1399" s="1"/>
      <c r="ET1399" s="1"/>
      <c r="EU1399" s="1"/>
      <c r="EV1399" s="1"/>
      <c r="EW1399" s="1"/>
      <c r="EX1399" s="1"/>
      <c r="EY1399" s="1"/>
      <c r="EZ1399" s="1"/>
      <c r="FA1399" s="1"/>
      <c r="FB1399" s="1"/>
      <c r="FC1399" s="1"/>
      <c r="FD1399" s="1"/>
      <c r="FE1399" s="1"/>
      <c r="FF1399" s="1"/>
      <c r="FG1399" s="1"/>
      <c r="FH1399" s="1"/>
      <c r="FI1399" s="1"/>
      <c r="FJ1399" s="1"/>
      <c r="FK1399" s="1"/>
      <c r="FL1399" s="1"/>
      <c r="FM1399" s="1"/>
      <c r="FN1399" s="1"/>
      <c r="FO1399" s="1"/>
      <c r="FP1399" s="1"/>
      <c r="FQ1399" s="1"/>
      <c r="FR1399" s="1"/>
      <c r="FS1399" s="1"/>
      <c r="FT1399" s="1"/>
      <c r="FU1399" s="1"/>
      <c r="FV1399" s="1"/>
      <c r="FW1399" s="1"/>
      <c r="FX1399" s="1"/>
      <c r="FY1399" s="1"/>
      <c r="FZ1399" s="1"/>
      <c r="GA1399" s="1"/>
      <c r="GB1399" s="1"/>
      <c r="GC1399" s="1"/>
      <c r="GD1399" s="1"/>
      <c r="GE1399" s="1"/>
      <c r="GF1399" s="1"/>
      <c r="GG1399" s="1"/>
      <c r="GH1399" s="1"/>
      <c r="GI1399" s="1"/>
      <c r="GJ1399" s="1"/>
      <c r="GK1399" s="1"/>
      <c r="GL1399" s="1"/>
      <c r="GM1399" s="1"/>
      <c r="GN1399" s="1"/>
      <c r="GO1399" s="1"/>
      <c r="GP1399" s="1"/>
      <c r="GQ1399" s="1"/>
    </row>
    <row r="1400" spans="1:199" s="4" customFormat="1">
      <c r="A1400" s="6"/>
      <c r="B1400" s="6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2"/>
      <c r="U1400" s="2"/>
      <c r="V1400" s="85"/>
      <c r="W1400" s="139"/>
      <c r="X1400" s="126"/>
      <c r="Y1400" s="85"/>
      <c r="Z1400" s="82"/>
      <c r="AA1400" s="82"/>
      <c r="AB1400" s="2"/>
      <c r="AC1400" s="2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  <c r="DF1400" s="1"/>
      <c r="DG1400" s="1"/>
      <c r="DH1400" s="1"/>
      <c r="DI1400" s="1"/>
      <c r="DJ1400" s="1"/>
      <c r="DK1400" s="1"/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  <c r="EA1400" s="1"/>
      <c r="EB1400" s="1"/>
      <c r="EC1400" s="1"/>
      <c r="ED1400" s="1"/>
      <c r="EE1400" s="1"/>
      <c r="EF1400" s="1"/>
      <c r="EG1400" s="1"/>
      <c r="EH1400" s="1"/>
      <c r="EI1400" s="1"/>
      <c r="EJ1400" s="1"/>
      <c r="EK1400" s="1"/>
      <c r="EL1400" s="1"/>
      <c r="EM1400" s="1"/>
      <c r="EN1400" s="1"/>
      <c r="EO1400" s="1"/>
      <c r="EP1400" s="1"/>
      <c r="EQ1400" s="1"/>
      <c r="ER1400" s="1"/>
      <c r="ES1400" s="1"/>
      <c r="ET1400" s="1"/>
      <c r="EU1400" s="1"/>
      <c r="EV1400" s="1"/>
      <c r="EW1400" s="1"/>
      <c r="EX1400" s="1"/>
      <c r="EY1400" s="1"/>
      <c r="EZ1400" s="1"/>
      <c r="FA1400" s="1"/>
      <c r="FB1400" s="1"/>
      <c r="FC1400" s="1"/>
      <c r="FD1400" s="1"/>
      <c r="FE1400" s="1"/>
      <c r="FF1400" s="1"/>
      <c r="FG1400" s="1"/>
      <c r="FH1400" s="1"/>
      <c r="FI1400" s="1"/>
      <c r="FJ1400" s="1"/>
      <c r="FK1400" s="1"/>
      <c r="FL1400" s="1"/>
      <c r="FM1400" s="1"/>
      <c r="FN1400" s="1"/>
      <c r="FO1400" s="1"/>
      <c r="FP1400" s="1"/>
      <c r="FQ1400" s="1"/>
      <c r="FR1400" s="1"/>
      <c r="FS1400" s="1"/>
      <c r="FT1400" s="1"/>
      <c r="FU1400" s="1"/>
      <c r="FV1400" s="1"/>
      <c r="FW1400" s="1"/>
      <c r="FX1400" s="1"/>
      <c r="FY1400" s="1"/>
      <c r="FZ1400" s="1"/>
      <c r="GA1400" s="1"/>
      <c r="GB1400" s="1"/>
      <c r="GC1400" s="1"/>
      <c r="GD1400" s="1"/>
      <c r="GE1400" s="1"/>
      <c r="GF1400" s="1"/>
      <c r="GG1400" s="1"/>
      <c r="GH1400" s="1"/>
      <c r="GI1400" s="1"/>
      <c r="GJ1400" s="1"/>
      <c r="GK1400" s="1"/>
      <c r="GL1400" s="1"/>
      <c r="GM1400" s="1"/>
      <c r="GN1400" s="1"/>
      <c r="GO1400" s="1"/>
      <c r="GP1400" s="1"/>
      <c r="GQ1400" s="1"/>
    </row>
    <row r="1401" spans="1:199" s="4" customFormat="1">
      <c r="A1401" s="6"/>
      <c r="B1401" s="6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2"/>
      <c r="U1401" s="2"/>
      <c r="V1401" s="85"/>
      <c r="W1401" s="139"/>
      <c r="X1401" s="126"/>
      <c r="Y1401" s="85"/>
      <c r="Z1401" s="82"/>
      <c r="AA1401" s="82"/>
      <c r="AB1401" s="2"/>
      <c r="AC1401" s="2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  <c r="DF1401" s="1"/>
      <c r="DG1401" s="1"/>
      <c r="DH1401" s="1"/>
      <c r="DI1401" s="1"/>
      <c r="DJ1401" s="1"/>
      <c r="DK1401" s="1"/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  <c r="EA1401" s="1"/>
      <c r="EB1401" s="1"/>
      <c r="EC1401" s="1"/>
      <c r="ED1401" s="1"/>
      <c r="EE1401" s="1"/>
      <c r="EF1401" s="1"/>
      <c r="EG1401" s="1"/>
      <c r="EH1401" s="1"/>
      <c r="EI1401" s="1"/>
      <c r="EJ1401" s="1"/>
      <c r="EK1401" s="1"/>
      <c r="EL1401" s="1"/>
      <c r="EM1401" s="1"/>
      <c r="EN1401" s="1"/>
      <c r="EO1401" s="1"/>
      <c r="EP1401" s="1"/>
      <c r="EQ1401" s="1"/>
      <c r="ER1401" s="1"/>
      <c r="ES1401" s="1"/>
      <c r="ET1401" s="1"/>
      <c r="EU1401" s="1"/>
      <c r="EV1401" s="1"/>
      <c r="EW1401" s="1"/>
      <c r="EX1401" s="1"/>
      <c r="EY1401" s="1"/>
      <c r="EZ1401" s="1"/>
      <c r="FA1401" s="1"/>
      <c r="FB1401" s="1"/>
      <c r="FC1401" s="1"/>
      <c r="FD1401" s="1"/>
      <c r="FE1401" s="1"/>
      <c r="FF1401" s="1"/>
      <c r="FG1401" s="1"/>
      <c r="FH1401" s="1"/>
      <c r="FI1401" s="1"/>
      <c r="FJ1401" s="1"/>
      <c r="FK1401" s="1"/>
      <c r="FL1401" s="1"/>
      <c r="FM1401" s="1"/>
      <c r="FN1401" s="1"/>
      <c r="FO1401" s="1"/>
      <c r="FP1401" s="1"/>
      <c r="FQ1401" s="1"/>
      <c r="FR1401" s="1"/>
      <c r="FS1401" s="1"/>
      <c r="FT1401" s="1"/>
      <c r="FU1401" s="1"/>
      <c r="FV1401" s="1"/>
      <c r="FW1401" s="1"/>
      <c r="FX1401" s="1"/>
      <c r="FY1401" s="1"/>
      <c r="FZ1401" s="1"/>
      <c r="GA1401" s="1"/>
      <c r="GB1401" s="1"/>
      <c r="GC1401" s="1"/>
      <c r="GD1401" s="1"/>
      <c r="GE1401" s="1"/>
      <c r="GF1401" s="1"/>
      <c r="GG1401" s="1"/>
      <c r="GH1401" s="1"/>
      <c r="GI1401" s="1"/>
      <c r="GJ1401" s="1"/>
      <c r="GK1401" s="1"/>
      <c r="GL1401" s="1"/>
      <c r="GM1401" s="1"/>
      <c r="GN1401" s="1"/>
      <c r="GO1401" s="1"/>
      <c r="GP1401" s="1"/>
      <c r="GQ1401" s="1"/>
    </row>
    <row r="1402" spans="1:199" s="4" customFormat="1">
      <c r="A1402" s="6"/>
      <c r="B1402" s="6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2"/>
      <c r="U1402" s="2"/>
      <c r="V1402" s="85"/>
      <c r="W1402" s="139"/>
      <c r="X1402" s="126"/>
      <c r="Y1402" s="85"/>
      <c r="Z1402" s="82"/>
      <c r="AA1402" s="82"/>
      <c r="AB1402" s="2"/>
      <c r="AC1402" s="2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  <c r="DE1402" s="1"/>
      <c r="DF1402" s="1"/>
      <c r="DG1402" s="1"/>
      <c r="DH1402" s="1"/>
      <c r="DI1402" s="1"/>
      <c r="DJ1402" s="1"/>
      <c r="DK1402" s="1"/>
      <c r="DL1402" s="1"/>
      <c r="DM1402" s="1"/>
      <c r="DN1402" s="1"/>
      <c r="DO1402" s="1"/>
      <c r="DP1402" s="1"/>
      <c r="DQ1402" s="1"/>
      <c r="DR1402" s="1"/>
      <c r="DS1402" s="1"/>
      <c r="DT1402" s="1"/>
      <c r="DU1402" s="1"/>
      <c r="DV1402" s="1"/>
      <c r="DW1402" s="1"/>
      <c r="DX1402" s="1"/>
      <c r="DY1402" s="1"/>
      <c r="DZ1402" s="1"/>
      <c r="EA1402" s="1"/>
      <c r="EB1402" s="1"/>
      <c r="EC1402" s="1"/>
      <c r="ED1402" s="1"/>
      <c r="EE1402" s="1"/>
      <c r="EF1402" s="1"/>
      <c r="EG1402" s="1"/>
      <c r="EH1402" s="1"/>
      <c r="EI1402" s="1"/>
      <c r="EJ1402" s="1"/>
      <c r="EK1402" s="1"/>
      <c r="EL1402" s="1"/>
      <c r="EM1402" s="1"/>
      <c r="EN1402" s="1"/>
      <c r="EO1402" s="1"/>
      <c r="EP1402" s="1"/>
      <c r="EQ1402" s="1"/>
      <c r="ER1402" s="1"/>
      <c r="ES1402" s="1"/>
      <c r="ET1402" s="1"/>
      <c r="EU1402" s="1"/>
      <c r="EV1402" s="1"/>
      <c r="EW1402" s="1"/>
      <c r="EX1402" s="1"/>
      <c r="EY1402" s="1"/>
      <c r="EZ1402" s="1"/>
      <c r="FA1402" s="1"/>
      <c r="FB1402" s="1"/>
      <c r="FC1402" s="1"/>
      <c r="FD1402" s="1"/>
      <c r="FE1402" s="1"/>
      <c r="FF1402" s="1"/>
      <c r="FG1402" s="1"/>
      <c r="FH1402" s="1"/>
      <c r="FI1402" s="1"/>
      <c r="FJ1402" s="1"/>
      <c r="FK1402" s="1"/>
      <c r="FL1402" s="1"/>
      <c r="FM1402" s="1"/>
      <c r="FN1402" s="1"/>
      <c r="FO1402" s="1"/>
      <c r="FP1402" s="1"/>
      <c r="FQ1402" s="1"/>
      <c r="FR1402" s="1"/>
      <c r="FS1402" s="1"/>
      <c r="FT1402" s="1"/>
      <c r="FU1402" s="1"/>
      <c r="FV1402" s="1"/>
      <c r="FW1402" s="1"/>
      <c r="FX1402" s="1"/>
      <c r="FY1402" s="1"/>
      <c r="FZ1402" s="1"/>
      <c r="GA1402" s="1"/>
      <c r="GB1402" s="1"/>
      <c r="GC1402" s="1"/>
      <c r="GD1402" s="1"/>
      <c r="GE1402" s="1"/>
      <c r="GF1402" s="1"/>
      <c r="GG1402" s="1"/>
      <c r="GH1402" s="1"/>
      <c r="GI1402" s="1"/>
      <c r="GJ1402" s="1"/>
      <c r="GK1402" s="1"/>
      <c r="GL1402" s="1"/>
      <c r="GM1402" s="1"/>
      <c r="GN1402" s="1"/>
      <c r="GO1402" s="1"/>
      <c r="GP1402" s="1"/>
      <c r="GQ1402" s="1"/>
    </row>
    <row r="1403" spans="1:199" s="4" customFormat="1">
      <c r="A1403" s="6"/>
      <c r="B1403" s="6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2"/>
      <c r="U1403" s="2"/>
      <c r="V1403" s="85"/>
      <c r="W1403" s="139"/>
      <c r="X1403" s="126"/>
      <c r="Y1403" s="85"/>
      <c r="Z1403" s="82"/>
      <c r="AA1403" s="82"/>
      <c r="AB1403" s="2"/>
      <c r="AC1403" s="2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  <c r="DE1403" s="1"/>
      <c r="DF1403" s="1"/>
      <c r="DG1403" s="1"/>
      <c r="DH1403" s="1"/>
      <c r="DI1403" s="1"/>
      <c r="DJ1403" s="1"/>
      <c r="DK1403" s="1"/>
      <c r="DL1403" s="1"/>
      <c r="DM1403" s="1"/>
      <c r="DN1403" s="1"/>
      <c r="DO1403" s="1"/>
      <c r="DP1403" s="1"/>
      <c r="DQ1403" s="1"/>
      <c r="DR1403" s="1"/>
      <c r="DS1403" s="1"/>
      <c r="DT1403" s="1"/>
      <c r="DU1403" s="1"/>
      <c r="DV1403" s="1"/>
      <c r="DW1403" s="1"/>
      <c r="DX1403" s="1"/>
      <c r="DY1403" s="1"/>
      <c r="DZ1403" s="1"/>
      <c r="EA1403" s="1"/>
      <c r="EB1403" s="1"/>
      <c r="EC1403" s="1"/>
      <c r="ED1403" s="1"/>
      <c r="EE1403" s="1"/>
      <c r="EF1403" s="1"/>
      <c r="EG1403" s="1"/>
      <c r="EH1403" s="1"/>
      <c r="EI1403" s="1"/>
      <c r="EJ1403" s="1"/>
      <c r="EK1403" s="1"/>
      <c r="EL1403" s="1"/>
      <c r="EM1403" s="1"/>
      <c r="EN1403" s="1"/>
      <c r="EO1403" s="1"/>
      <c r="EP1403" s="1"/>
      <c r="EQ1403" s="1"/>
      <c r="ER1403" s="1"/>
      <c r="ES1403" s="1"/>
      <c r="ET1403" s="1"/>
      <c r="EU1403" s="1"/>
      <c r="EV1403" s="1"/>
      <c r="EW1403" s="1"/>
      <c r="EX1403" s="1"/>
      <c r="EY1403" s="1"/>
      <c r="EZ1403" s="1"/>
      <c r="FA1403" s="1"/>
      <c r="FB1403" s="1"/>
      <c r="FC1403" s="1"/>
      <c r="FD1403" s="1"/>
      <c r="FE1403" s="1"/>
      <c r="FF1403" s="1"/>
      <c r="FG1403" s="1"/>
      <c r="FH1403" s="1"/>
      <c r="FI1403" s="1"/>
      <c r="FJ1403" s="1"/>
      <c r="FK1403" s="1"/>
      <c r="FL1403" s="1"/>
      <c r="FM1403" s="1"/>
      <c r="FN1403" s="1"/>
      <c r="FO1403" s="1"/>
      <c r="FP1403" s="1"/>
      <c r="FQ1403" s="1"/>
      <c r="FR1403" s="1"/>
      <c r="FS1403" s="1"/>
      <c r="FT1403" s="1"/>
      <c r="FU1403" s="1"/>
      <c r="FV1403" s="1"/>
      <c r="FW1403" s="1"/>
      <c r="FX1403" s="1"/>
      <c r="FY1403" s="1"/>
      <c r="FZ1403" s="1"/>
      <c r="GA1403" s="1"/>
      <c r="GB1403" s="1"/>
      <c r="GC1403" s="1"/>
      <c r="GD1403" s="1"/>
      <c r="GE1403" s="1"/>
      <c r="GF1403" s="1"/>
      <c r="GG1403" s="1"/>
      <c r="GH1403" s="1"/>
      <c r="GI1403" s="1"/>
      <c r="GJ1403" s="1"/>
      <c r="GK1403" s="1"/>
      <c r="GL1403" s="1"/>
      <c r="GM1403" s="1"/>
      <c r="GN1403" s="1"/>
      <c r="GO1403" s="1"/>
      <c r="GP1403" s="1"/>
      <c r="GQ1403" s="1"/>
    </row>
    <row r="1404" spans="1:199" s="4" customFormat="1">
      <c r="A1404" s="6"/>
      <c r="B1404" s="6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2"/>
      <c r="U1404" s="2"/>
      <c r="V1404" s="85"/>
      <c r="W1404" s="139"/>
      <c r="X1404" s="126"/>
      <c r="Y1404" s="85"/>
      <c r="Z1404" s="82"/>
      <c r="AA1404" s="82"/>
      <c r="AB1404" s="2"/>
      <c r="AC1404" s="2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"/>
      <c r="EK1404" s="1"/>
      <c r="EL1404" s="1"/>
      <c r="EM1404" s="1"/>
      <c r="EN1404" s="1"/>
      <c r="EO1404" s="1"/>
      <c r="EP1404" s="1"/>
      <c r="EQ1404" s="1"/>
      <c r="ER1404" s="1"/>
      <c r="ES1404" s="1"/>
      <c r="ET1404" s="1"/>
      <c r="EU1404" s="1"/>
      <c r="EV1404" s="1"/>
      <c r="EW1404" s="1"/>
      <c r="EX1404" s="1"/>
      <c r="EY1404" s="1"/>
      <c r="EZ1404" s="1"/>
      <c r="FA1404" s="1"/>
      <c r="FB1404" s="1"/>
      <c r="FC1404" s="1"/>
      <c r="FD1404" s="1"/>
      <c r="FE1404" s="1"/>
      <c r="FF1404" s="1"/>
      <c r="FG1404" s="1"/>
      <c r="FH1404" s="1"/>
      <c r="FI1404" s="1"/>
      <c r="FJ1404" s="1"/>
      <c r="FK1404" s="1"/>
      <c r="FL1404" s="1"/>
      <c r="FM1404" s="1"/>
      <c r="FN1404" s="1"/>
      <c r="FO1404" s="1"/>
      <c r="FP1404" s="1"/>
      <c r="FQ1404" s="1"/>
      <c r="FR1404" s="1"/>
      <c r="FS1404" s="1"/>
      <c r="FT1404" s="1"/>
      <c r="FU1404" s="1"/>
      <c r="FV1404" s="1"/>
      <c r="FW1404" s="1"/>
      <c r="FX1404" s="1"/>
      <c r="FY1404" s="1"/>
      <c r="FZ1404" s="1"/>
      <c r="GA1404" s="1"/>
      <c r="GB1404" s="1"/>
      <c r="GC1404" s="1"/>
      <c r="GD1404" s="1"/>
      <c r="GE1404" s="1"/>
      <c r="GF1404" s="1"/>
      <c r="GG1404" s="1"/>
      <c r="GH1404" s="1"/>
      <c r="GI1404" s="1"/>
      <c r="GJ1404" s="1"/>
      <c r="GK1404" s="1"/>
      <c r="GL1404" s="1"/>
      <c r="GM1404" s="1"/>
      <c r="GN1404" s="1"/>
      <c r="GO1404" s="1"/>
      <c r="GP1404" s="1"/>
      <c r="GQ1404" s="1"/>
    </row>
    <row r="1405" spans="1:199" s="4" customFormat="1">
      <c r="A1405" s="6"/>
      <c r="B1405" s="6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2"/>
      <c r="U1405" s="2"/>
      <c r="V1405" s="85"/>
      <c r="W1405" s="139"/>
      <c r="X1405" s="126"/>
      <c r="Y1405" s="85"/>
      <c r="Z1405" s="82"/>
      <c r="AA1405" s="82"/>
      <c r="AB1405" s="2"/>
      <c r="AC1405" s="2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"/>
      <c r="EK1405" s="1"/>
      <c r="EL1405" s="1"/>
      <c r="EM1405" s="1"/>
      <c r="EN1405" s="1"/>
      <c r="EO1405" s="1"/>
      <c r="EP1405" s="1"/>
      <c r="EQ1405" s="1"/>
      <c r="ER1405" s="1"/>
      <c r="ES1405" s="1"/>
      <c r="ET1405" s="1"/>
      <c r="EU1405" s="1"/>
      <c r="EV1405" s="1"/>
      <c r="EW1405" s="1"/>
      <c r="EX1405" s="1"/>
      <c r="EY1405" s="1"/>
      <c r="EZ1405" s="1"/>
      <c r="FA1405" s="1"/>
      <c r="FB1405" s="1"/>
      <c r="FC1405" s="1"/>
      <c r="FD1405" s="1"/>
      <c r="FE1405" s="1"/>
      <c r="FF1405" s="1"/>
      <c r="FG1405" s="1"/>
      <c r="FH1405" s="1"/>
      <c r="FI1405" s="1"/>
      <c r="FJ1405" s="1"/>
      <c r="FK1405" s="1"/>
      <c r="FL1405" s="1"/>
      <c r="FM1405" s="1"/>
      <c r="FN1405" s="1"/>
      <c r="FO1405" s="1"/>
      <c r="FP1405" s="1"/>
      <c r="FQ1405" s="1"/>
      <c r="FR1405" s="1"/>
      <c r="FS1405" s="1"/>
      <c r="FT1405" s="1"/>
      <c r="FU1405" s="1"/>
      <c r="FV1405" s="1"/>
      <c r="FW1405" s="1"/>
      <c r="FX1405" s="1"/>
      <c r="FY1405" s="1"/>
      <c r="FZ1405" s="1"/>
      <c r="GA1405" s="1"/>
      <c r="GB1405" s="1"/>
      <c r="GC1405" s="1"/>
      <c r="GD1405" s="1"/>
      <c r="GE1405" s="1"/>
      <c r="GF1405" s="1"/>
      <c r="GG1405" s="1"/>
      <c r="GH1405" s="1"/>
      <c r="GI1405" s="1"/>
      <c r="GJ1405" s="1"/>
      <c r="GK1405" s="1"/>
      <c r="GL1405" s="1"/>
      <c r="GM1405" s="1"/>
      <c r="GN1405" s="1"/>
      <c r="GO1405" s="1"/>
      <c r="GP1405" s="1"/>
      <c r="GQ1405" s="1"/>
    </row>
    <row r="1406" spans="1:199" s="4" customFormat="1">
      <c r="A1406" s="6"/>
      <c r="B1406" s="6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2"/>
      <c r="U1406" s="2"/>
      <c r="V1406" s="85"/>
      <c r="W1406" s="139"/>
      <c r="X1406" s="126"/>
      <c r="Y1406" s="85"/>
      <c r="Z1406" s="82"/>
      <c r="AA1406" s="82"/>
      <c r="AB1406" s="2"/>
      <c r="AC1406" s="2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"/>
      <c r="EK1406" s="1"/>
      <c r="EL1406" s="1"/>
      <c r="EM1406" s="1"/>
      <c r="EN1406" s="1"/>
      <c r="EO1406" s="1"/>
      <c r="EP1406" s="1"/>
      <c r="EQ1406" s="1"/>
      <c r="ER1406" s="1"/>
      <c r="ES1406" s="1"/>
      <c r="ET1406" s="1"/>
      <c r="EU1406" s="1"/>
      <c r="EV1406" s="1"/>
      <c r="EW1406" s="1"/>
      <c r="EX1406" s="1"/>
      <c r="EY1406" s="1"/>
      <c r="EZ1406" s="1"/>
      <c r="FA1406" s="1"/>
      <c r="FB1406" s="1"/>
      <c r="FC1406" s="1"/>
      <c r="FD1406" s="1"/>
      <c r="FE1406" s="1"/>
      <c r="FF1406" s="1"/>
      <c r="FG1406" s="1"/>
      <c r="FH1406" s="1"/>
      <c r="FI1406" s="1"/>
      <c r="FJ1406" s="1"/>
      <c r="FK1406" s="1"/>
      <c r="FL1406" s="1"/>
      <c r="FM1406" s="1"/>
      <c r="FN1406" s="1"/>
      <c r="FO1406" s="1"/>
      <c r="FP1406" s="1"/>
      <c r="FQ1406" s="1"/>
      <c r="FR1406" s="1"/>
      <c r="FS1406" s="1"/>
      <c r="FT1406" s="1"/>
      <c r="FU1406" s="1"/>
      <c r="FV1406" s="1"/>
      <c r="FW1406" s="1"/>
      <c r="FX1406" s="1"/>
      <c r="FY1406" s="1"/>
      <c r="FZ1406" s="1"/>
      <c r="GA1406" s="1"/>
      <c r="GB1406" s="1"/>
      <c r="GC1406" s="1"/>
      <c r="GD1406" s="1"/>
      <c r="GE1406" s="1"/>
      <c r="GF1406" s="1"/>
      <c r="GG1406" s="1"/>
      <c r="GH1406" s="1"/>
      <c r="GI1406" s="1"/>
      <c r="GJ1406" s="1"/>
      <c r="GK1406" s="1"/>
      <c r="GL1406" s="1"/>
      <c r="GM1406" s="1"/>
      <c r="GN1406" s="1"/>
      <c r="GO1406" s="1"/>
      <c r="GP1406" s="1"/>
      <c r="GQ1406" s="1"/>
    </row>
    <row r="1407" spans="1:199" s="4" customFormat="1">
      <c r="A1407" s="6"/>
      <c r="B1407" s="6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2"/>
      <c r="U1407" s="2"/>
      <c r="V1407" s="85"/>
      <c r="W1407" s="139"/>
      <c r="X1407" s="126"/>
      <c r="Y1407" s="85"/>
      <c r="Z1407" s="82"/>
      <c r="AA1407" s="82"/>
      <c r="AB1407" s="2"/>
      <c r="AC1407" s="2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  <c r="DE1407" s="1"/>
      <c r="DF1407" s="1"/>
      <c r="DG1407" s="1"/>
      <c r="DH1407" s="1"/>
      <c r="DI1407" s="1"/>
      <c r="DJ1407" s="1"/>
      <c r="DK1407" s="1"/>
      <c r="DL1407" s="1"/>
      <c r="DM1407" s="1"/>
      <c r="DN1407" s="1"/>
      <c r="DO1407" s="1"/>
      <c r="DP1407" s="1"/>
      <c r="DQ1407" s="1"/>
      <c r="DR1407" s="1"/>
      <c r="DS1407" s="1"/>
      <c r="DT1407" s="1"/>
      <c r="DU1407" s="1"/>
      <c r="DV1407" s="1"/>
      <c r="DW1407" s="1"/>
      <c r="DX1407" s="1"/>
      <c r="DY1407" s="1"/>
      <c r="DZ1407" s="1"/>
      <c r="EA1407" s="1"/>
      <c r="EB1407" s="1"/>
      <c r="EC1407" s="1"/>
      <c r="ED1407" s="1"/>
      <c r="EE1407" s="1"/>
      <c r="EF1407" s="1"/>
      <c r="EG1407" s="1"/>
      <c r="EH1407" s="1"/>
      <c r="EI1407" s="1"/>
      <c r="EJ1407" s="1"/>
      <c r="EK1407" s="1"/>
      <c r="EL1407" s="1"/>
      <c r="EM1407" s="1"/>
      <c r="EN1407" s="1"/>
      <c r="EO1407" s="1"/>
      <c r="EP1407" s="1"/>
      <c r="EQ1407" s="1"/>
      <c r="ER1407" s="1"/>
      <c r="ES1407" s="1"/>
      <c r="ET1407" s="1"/>
      <c r="EU1407" s="1"/>
      <c r="EV1407" s="1"/>
      <c r="EW1407" s="1"/>
      <c r="EX1407" s="1"/>
      <c r="EY1407" s="1"/>
      <c r="EZ1407" s="1"/>
      <c r="FA1407" s="1"/>
      <c r="FB1407" s="1"/>
      <c r="FC1407" s="1"/>
      <c r="FD1407" s="1"/>
      <c r="FE1407" s="1"/>
      <c r="FF1407" s="1"/>
      <c r="FG1407" s="1"/>
      <c r="FH1407" s="1"/>
      <c r="FI1407" s="1"/>
      <c r="FJ1407" s="1"/>
      <c r="FK1407" s="1"/>
      <c r="FL1407" s="1"/>
      <c r="FM1407" s="1"/>
      <c r="FN1407" s="1"/>
      <c r="FO1407" s="1"/>
      <c r="FP1407" s="1"/>
      <c r="FQ1407" s="1"/>
      <c r="FR1407" s="1"/>
      <c r="FS1407" s="1"/>
      <c r="FT1407" s="1"/>
      <c r="FU1407" s="1"/>
      <c r="FV1407" s="1"/>
      <c r="FW1407" s="1"/>
      <c r="FX1407" s="1"/>
      <c r="FY1407" s="1"/>
      <c r="FZ1407" s="1"/>
      <c r="GA1407" s="1"/>
      <c r="GB1407" s="1"/>
      <c r="GC1407" s="1"/>
      <c r="GD1407" s="1"/>
      <c r="GE1407" s="1"/>
      <c r="GF1407" s="1"/>
      <c r="GG1407" s="1"/>
      <c r="GH1407" s="1"/>
      <c r="GI1407" s="1"/>
      <c r="GJ1407" s="1"/>
      <c r="GK1407" s="1"/>
      <c r="GL1407" s="1"/>
      <c r="GM1407" s="1"/>
      <c r="GN1407" s="1"/>
      <c r="GO1407" s="1"/>
      <c r="GP1407" s="1"/>
      <c r="GQ1407" s="1"/>
    </row>
    <row r="1408" spans="1:199" s="4" customFormat="1">
      <c r="A1408" s="6"/>
      <c r="B1408" s="6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2"/>
      <c r="U1408" s="2"/>
      <c r="V1408" s="85"/>
      <c r="W1408" s="139"/>
      <c r="X1408" s="126"/>
      <c r="Y1408" s="85"/>
      <c r="Z1408" s="82"/>
      <c r="AA1408" s="82"/>
      <c r="AB1408" s="2"/>
      <c r="AC1408" s="2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  <c r="EG1408" s="1"/>
      <c r="EH1408" s="1"/>
      <c r="EI1408" s="1"/>
      <c r="EJ1408" s="1"/>
      <c r="EK1408" s="1"/>
      <c r="EL1408" s="1"/>
      <c r="EM1408" s="1"/>
      <c r="EN1408" s="1"/>
      <c r="EO1408" s="1"/>
      <c r="EP1408" s="1"/>
      <c r="EQ1408" s="1"/>
      <c r="ER1408" s="1"/>
      <c r="ES1408" s="1"/>
      <c r="ET1408" s="1"/>
      <c r="EU1408" s="1"/>
      <c r="EV1408" s="1"/>
      <c r="EW1408" s="1"/>
      <c r="EX1408" s="1"/>
      <c r="EY1408" s="1"/>
      <c r="EZ1408" s="1"/>
      <c r="FA1408" s="1"/>
      <c r="FB1408" s="1"/>
      <c r="FC1408" s="1"/>
      <c r="FD1408" s="1"/>
      <c r="FE1408" s="1"/>
      <c r="FF1408" s="1"/>
      <c r="FG1408" s="1"/>
      <c r="FH1408" s="1"/>
      <c r="FI1408" s="1"/>
      <c r="FJ1408" s="1"/>
      <c r="FK1408" s="1"/>
      <c r="FL1408" s="1"/>
      <c r="FM1408" s="1"/>
      <c r="FN1408" s="1"/>
      <c r="FO1408" s="1"/>
      <c r="FP1408" s="1"/>
      <c r="FQ1408" s="1"/>
      <c r="FR1408" s="1"/>
      <c r="FS1408" s="1"/>
      <c r="FT1408" s="1"/>
      <c r="FU1408" s="1"/>
      <c r="FV1408" s="1"/>
      <c r="FW1408" s="1"/>
      <c r="FX1408" s="1"/>
      <c r="FY1408" s="1"/>
      <c r="FZ1408" s="1"/>
      <c r="GA1408" s="1"/>
      <c r="GB1408" s="1"/>
      <c r="GC1408" s="1"/>
      <c r="GD1408" s="1"/>
      <c r="GE1408" s="1"/>
      <c r="GF1408" s="1"/>
      <c r="GG1408" s="1"/>
      <c r="GH1408" s="1"/>
      <c r="GI1408" s="1"/>
      <c r="GJ1408" s="1"/>
      <c r="GK1408" s="1"/>
      <c r="GL1408" s="1"/>
      <c r="GM1408" s="1"/>
      <c r="GN1408" s="1"/>
      <c r="GO1408" s="1"/>
      <c r="GP1408" s="1"/>
      <c r="GQ1408" s="1"/>
    </row>
    <row r="1409" spans="1:199" s="4" customFormat="1">
      <c r="A1409" s="6"/>
      <c r="B1409" s="6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2"/>
      <c r="U1409" s="2"/>
      <c r="V1409" s="85"/>
      <c r="W1409" s="139"/>
      <c r="X1409" s="126"/>
      <c r="Y1409" s="85"/>
      <c r="Z1409" s="82"/>
      <c r="AA1409" s="82"/>
      <c r="AB1409" s="2"/>
      <c r="AC1409" s="2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  <c r="DE1409" s="1"/>
      <c r="DF1409" s="1"/>
      <c r="DG1409" s="1"/>
      <c r="DH1409" s="1"/>
      <c r="DI1409" s="1"/>
      <c r="DJ1409" s="1"/>
      <c r="DK1409" s="1"/>
      <c r="DL1409" s="1"/>
      <c r="DM1409" s="1"/>
      <c r="DN1409" s="1"/>
      <c r="DO1409" s="1"/>
      <c r="DP1409" s="1"/>
      <c r="DQ1409" s="1"/>
      <c r="DR1409" s="1"/>
      <c r="DS1409" s="1"/>
      <c r="DT1409" s="1"/>
      <c r="DU1409" s="1"/>
      <c r="DV1409" s="1"/>
      <c r="DW1409" s="1"/>
      <c r="DX1409" s="1"/>
      <c r="DY1409" s="1"/>
      <c r="DZ1409" s="1"/>
      <c r="EA1409" s="1"/>
      <c r="EB1409" s="1"/>
      <c r="EC1409" s="1"/>
      <c r="ED1409" s="1"/>
      <c r="EE1409" s="1"/>
      <c r="EF1409" s="1"/>
      <c r="EG1409" s="1"/>
      <c r="EH1409" s="1"/>
      <c r="EI1409" s="1"/>
      <c r="EJ1409" s="1"/>
      <c r="EK1409" s="1"/>
      <c r="EL1409" s="1"/>
      <c r="EM1409" s="1"/>
      <c r="EN1409" s="1"/>
      <c r="EO1409" s="1"/>
      <c r="EP1409" s="1"/>
      <c r="EQ1409" s="1"/>
      <c r="ER1409" s="1"/>
      <c r="ES1409" s="1"/>
      <c r="ET1409" s="1"/>
      <c r="EU1409" s="1"/>
      <c r="EV1409" s="1"/>
      <c r="EW1409" s="1"/>
      <c r="EX1409" s="1"/>
      <c r="EY1409" s="1"/>
      <c r="EZ1409" s="1"/>
      <c r="FA1409" s="1"/>
      <c r="FB1409" s="1"/>
      <c r="FC1409" s="1"/>
      <c r="FD1409" s="1"/>
      <c r="FE1409" s="1"/>
      <c r="FF1409" s="1"/>
      <c r="FG1409" s="1"/>
      <c r="FH1409" s="1"/>
      <c r="FI1409" s="1"/>
      <c r="FJ1409" s="1"/>
      <c r="FK1409" s="1"/>
      <c r="FL1409" s="1"/>
      <c r="FM1409" s="1"/>
      <c r="FN1409" s="1"/>
      <c r="FO1409" s="1"/>
      <c r="FP1409" s="1"/>
      <c r="FQ1409" s="1"/>
      <c r="FR1409" s="1"/>
      <c r="FS1409" s="1"/>
      <c r="FT1409" s="1"/>
      <c r="FU1409" s="1"/>
      <c r="FV1409" s="1"/>
      <c r="FW1409" s="1"/>
      <c r="FX1409" s="1"/>
      <c r="FY1409" s="1"/>
      <c r="FZ1409" s="1"/>
      <c r="GA1409" s="1"/>
      <c r="GB1409" s="1"/>
      <c r="GC1409" s="1"/>
      <c r="GD1409" s="1"/>
      <c r="GE1409" s="1"/>
      <c r="GF1409" s="1"/>
      <c r="GG1409" s="1"/>
      <c r="GH1409" s="1"/>
      <c r="GI1409" s="1"/>
      <c r="GJ1409" s="1"/>
      <c r="GK1409" s="1"/>
      <c r="GL1409" s="1"/>
      <c r="GM1409" s="1"/>
      <c r="GN1409" s="1"/>
      <c r="GO1409" s="1"/>
      <c r="GP1409" s="1"/>
      <c r="GQ1409" s="1"/>
    </row>
    <row r="1410" spans="1:199" s="4" customFormat="1">
      <c r="A1410" s="6"/>
      <c r="B1410" s="6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2"/>
      <c r="U1410" s="2"/>
      <c r="V1410" s="85"/>
      <c r="W1410" s="139"/>
      <c r="X1410" s="126"/>
      <c r="Y1410" s="85"/>
      <c r="Z1410" s="82"/>
      <c r="AA1410" s="82"/>
      <c r="AB1410" s="2"/>
      <c r="AC1410" s="2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  <c r="EG1410" s="1"/>
      <c r="EH1410" s="1"/>
      <c r="EI1410" s="1"/>
      <c r="EJ1410" s="1"/>
      <c r="EK1410" s="1"/>
      <c r="EL1410" s="1"/>
      <c r="EM1410" s="1"/>
      <c r="EN1410" s="1"/>
      <c r="EO1410" s="1"/>
      <c r="EP1410" s="1"/>
      <c r="EQ1410" s="1"/>
      <c r="ER1410" s="1"/>
      <c r="ES1410" s="1"/>
      <c r="ET1410" s="1"/>
      <c r="EU1410" s="1"/>
      <c r="EV1410" s="1"/>
      <c r="EW1410" s="1"/>
      <c r="EX1410" s="1"/>
      <c r="EY1410" s="1"/>
      <c r="EZ1410" s="1"/>
      <c r="FA1410" s="1"/>
      <c r="FB1410" s="1"/>
      <c r="FC1410" s="1"/>
      <c r="FD1410" s="1"/>
      <c r="FE1410" s="1"/>
      <c r="FF1410" s="1"/>
      <c r="FG1410" s="1"/>
      <c r="FH1410" s="1"/>
      <c r="FI1410" s="1"/>
      <c r="FJ1410" s="1"/>
      <c r="FK1410" s="1"/>
      <c r="FL1410" s="1"/>
      <c r="FM1410" s="1"/>
      <c r="FN1410" s="1"/>
      <c r="FO1410" s="1"/>
      <c r="FP1410" s="1"/>
      <c r="FQ1410" s="1"/>
      <c r="FR1410" s="1"/>
      <c r="FS1410" s="1"/>
      <c r="FT1410" s="1"/>
      <c r="FU1410" s="1"/>
      <c r="FV1410" s="1"/>
      <c r="FW1410" s="1"/>
      <c r="FX1410" s="1"/>
      <c r="FY1410" s="1"/>
      <c r="FZ1410" s="1"/>
      <c r="GA1410" s="1"/>
      <c r="GB1410" s="1"/>
      <c r="GC1410" s="1"/>
      <c r="GD1410" s="1"/>
      <c r="GE1410" s="1"/>
      <c r="GF1410" s="1"/>
      <c r="GG1410" s="1"/>
      <c r="GH1410" s="1"/>
      <c r="GI1410" s="1"/>
      <c r="GJ1410" s="1"/>
      <c r="GK1410" s="1"/>
      <c r="GL1410" s="1"/>
      <c r="GM1410" s="1"/>
      <c r="GN1410" s="1"/>
      <c r="GO1410" s="1"/>
      <c r="GP1410" s="1"/>
      <c r="GQ1410" s="1"/>
    </row>
    <row r="1411" spans="1:199" s="4" customFormat="1">
      <c r="A1411" s="6"/>
      <c r="B1411" s="6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2"/>
      <c r="U1411" s="2"/>
      <c r="V1411" s="85"/>
      <c r="W1411" s="139"/>
      <c r="X1411" s="126"/>
      <c r="Y1411" s="85"/>
      <c r="Z1411" s="82"/>
      <c r="AA1411" s="82"/>
      <c r="AB1411" s="2"/>
      <c r="AC1411" s="2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  <c r="DE1411" s="1"/>
      <c r="DF1411" s="1"/>
      <c r="DG1411" s="1"/>
      <c r="DH1411" s="1"/>
      <c r="DI1411" s="1"/>
      <c r="DJ1411" s="1"/>
      <c r="DK1411" s="1"/>
      <c r="DL1411" s="1"/>
      <c r="DM1411" s="1"/>
      <c r="DN1411" s="1"/>
      <c r="DO1411" s="1"/>
      <c r="DP1411" s="1"/>
      <c r="DQ1411" s="1"/>
      <c r="DR1411" s="1"/>
      <c r="DS1411" s="1"/>
      <c r="DT1411" s="1"/>
      <c r="DU1411" s="1"/>
      <c r="DV1411" s="1"/>
      <c r="DW1411" s="1"/>
      <c r="DX1411" s="1"/>
      <c r="DY1411" s="1"/>
      <c r="DZ1411" s="1"/>
      <c r="EA1411" s="1"/>
      <c r="EB1411" s="1"/>
      <c r="EC1411" s="1"/>
      <c r="ED1411" s="1"/>
      <c r="EE1411" s="1"/>
      <c r="EF1411" s="1"/>
      <c r="EG1411" s="1"/>
      <c r="EH1411" s="1"/>
      <c r="EI1411" s="1"/>
      <c r="EJ1411" s="1"/>
      <c r="EK1411" s="1"/>
      <c r="EL1411" s="1"/>
      <c r="EM1411" s="1"/>
      <c r="EN1411" s="1"/>
      <c r="EO1411" s="1"/>
      <c r="EP1411" s="1"/>
      <c r="EQ1411" s="1"/>
      <c r="ER1411" s="1"/>
      <c r="ES1411" s="1"/>
      <c r="ET1411" s="1"/>
      <c r="EU1411" s="1"/>
      <c r="EV1411" s="1"/>
      <c r="EW1411" s="1"/>
      <c r="EX1411" s="1"/>
      <c r="EY1411" s="1"/>
      <c r="EZ1411" s="1"/>
      <c r="FA1411" s="1"/>
      <c r="FB1411" s="1"/>
      <c r="FC1411" s="1"/>
      <c r="FD1411" s="1"/>
      <c r="FE1411" s="1"/>
      <c r="FF1411" s="1"/>
      <c r="FG1411" s="1"/>
      <c r="FH1411" s="1"/>
      <c r="FI1411" s="1"/>
      <c r="FJ1411" s="1"/>
      <c r="FK1411" s="1"/>
      <c r="FL1411" s="1"/>
      <c r="FM1411" s="1"/>
      <c r="FN1411" s="1"/>
      <c r="FO1411" s="1"/>
      <c r="FP1411" s="1"/>
      <c r="FQ1411" s="1"/>
      <c r="FR1411" s="1"/>
      <c r="FS1411" s="1"/>
      <c r="FT1411" s="1"/>
      <c r="FU1411" s="1"/>
      <c r="FV1411" s="1"/>
      <c r="FW1411" s="1"/>
      <c r="FX1411" s="1"/>
      <c r="FY1411" s="1"/>
      <c r="FZ1411" s="1"/>
      <c r="GA1411" s="1"/>
      <c r="GB1411" s="1"/>
      <c r="GC1411" s="1"/>
      <c r="GD1411" s="1"/>
      <c r="GE1411" s="1"/>
      <c r="GF1411" s="1"/>
      <c r="GG1411" s="1"/>
      <c r="GH1411" s="1"/>
      <c r="GI1411" s="1"/>
      <c r="GJ1411" s="1"/>
      <c r="GK1411" s="1"/>
      <c r="GL1411" s="1"/>
      <c r="GM1411" s="1"/>
      <c r="GN1411" s="1"/>
      <c r="GO1411" s="1"/>
      <c r="GP1411" s="1"/>
      <c r="GQ1411" s="1"/>
    </row>
    <row r="1412" spans="1:199" s="4" customFormat="1">
      <c r="A1412" s="6"/>
      <c r="B1412" s="6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2"/>
      <c r="U1412" s="2"/>
      <c r="V1412" s="85"/>
      <c r="W1412" s="139"/>
      <c r="X1412" s="126"/>
      <c r="Y1412" s="85"/>
      <c r="Z1412" s="82"/>
      <c r="AA1412" s="82"/>
      <c r="AB1412" s="2"/>
      <c r="AC1412" s="2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  <c r="DE1412" s="1"/>
      <c r="DF1412" s="1"/>
      <c r="DG1412" s="1"/>
      <c r="DH1412" s="1"/>
      <c r="DI1412" s="1"/>
      <c r="DJ1412" s="1"/>
      <c r="DK1412" s="1"/>
      <c r="DL1412" s="1"/>
      <c r="DM1412" s="1"/>
      <c r="DN1412" s="1"/>
      <c r="DO1412" s="1"/>
      <c r="DP1412" s="1"/>
      <c r="DQ1412" s="1"/>
      <c r="DR1412" s="1"/>
      <c r="DS1412" s="1"/>
      <c r="DT1412" s="1"/>
      <c r="DU1412" s="1"/>
      <c r="DV1412" s="1"/>
      <c r="DW1412" s="1"/>
      <c r="DX1412" s="1"/>
      <c r="DY1412" s="1"/>
      <c r="DZ1412" s="1"/>
      <c r="EA1412" s="1"/>
      <c r="EB1412" s="1"/>
      <c r="EC1412" s="1"/>
      <c r="ED1412" s="1"/>
      <c r="EE1412" s="1"/>
      <c r="EF1412" s="1"/>
      <c r="EG1412" s="1"/>
      <c r="EH1412" s="1"/>
      <c r="EI1412" s="1"/>
      <c r="EJ1412" s="1"/>
      <c r="EK1412" s="1"/>
      <c r="EL1412" s="1"/>
      <c r="EM1412" s="1"/>
      <c r="EN1412" s="1"/>
      <c r="EO1412" s="1"/>
      <c r="EP1412" s="1"/>
      <c r="EQ1412" s="1"/>
      <c r="ER1412" s="1"/>
      <c r="ES1412" s="1"/>
      <c r="ET1412" s="1"/>
      <c r="EU1412" s="1"/>
      <c r="EV1412" s="1"/>
      <c r="EW1412" s="1"/>
      <c r="EX1412" s="1"/>
      <c r="EY1412" s="1"/>
      <c r="EZ1412" s="1"/>
      <c r="FA1412" s="1"/>
      <c r="FB1412" s="1"/>
      <c r="FC1412" s="1"/>
      <c r="FD1412" s="1"/>
      <c r="FE1412" s="1"/>
      <c r="FF1412" s="1"/>
      <c r="FG1412" s="1"/>
      <c r="FH1412" s="1"/>
      <c r="FI1412" s="1"/>
      <c r="FJ1412" s="1"/>
      <c r="FK1412" s="1"/>
      <c r="FL1412" s="1"/>
      <c r="FM1412" s="1"/>
      <c r="FN1412" s="1"/>
      <c r="FO1412" s="1"/>
      <c r="FP1412" s="1"/>
      <c r="FQ1412" s="1"/>
      <c r="FR1412" s="1"/>
      <c r="FS1412" s="1"/>
      <c r="FT1412" s="1"/>
      <c r="FU1412" s="1"/>
      <c r="FV1412" s="1"/>
      <c r="FW1412" s="1"/>
      <c r="FX1412" s="1"/>
      <c r="FY1412" s="1"/>
      <c r="FZ1412" s="1"/>
      <c r="GA1412" s="1"/>
      <c r="GB1412" s="1"/>
      <c r="GC1412" s="1"/>
      <c r="GD1412" s="1"/>
      <c r="GE1412" s="1"/>
      <c r="GF1412" s="1"/>
      <c r="GG1412" s="1"/>
      <c r="GH1412" s="1"/>
      <c r="GI1412" s="1"/>
      <c r="GJ1412" s="1"/>
      <c r="GK1412" s="1"/>
      <c r="GL1412" s="1"/>
      <c r="GM1412" s="1"/>
      <c r="GN1412" s="1"/>
      <c r="GO1412" s="1"/>
      <c r="GP1412" s="1"/>
      <c r="GQ1412" s="1"/>
    </row>
    <row r="1413" spans="1:199" s="4" customFormat="1">
      <c r="A1413" s="6"/>
      <c r="B1413" s="6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2"/>
      <c r="U1413" s="2"/>
      <c r="V1413" s="85"/>
      <c r="W1413" s="139"/>
      <c r="X1413" s="126"/>
      <c r="Y1413" s="85"/>
      <c r="Z1413" s="82"/>
      <c r="AA1413" s="82"/>
      <c r="AB1413" s="2"/>
      <c r="AC1413" s="2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  <c r="DE1413" s="1"/>
      <c r="DF1413" s="1"/>
      <c r="DG1413" s="1"/>
      <c r="DH1413" s="1"/>
      <c r="DI1413" s="1"/>
      <c r="DJ1413" s="1"/>
      <c r="DK1413" s="1"/>
      <c r="DL1413" s="1"/>
      <c r="DM1413" s="1"/>
      <c r="DN1413" s="1"/>
      <c r="DO1413" s="1"/>
      <c r="DP1413" s="1"/>
      <c r="DQ1413" s="1"/>
      <c r="DR1413" s="1"/>
      <c r="DS1413" s="1"/>
      <c r="DT1413" s="1"/>
      <c r="DU1413" s="1"/>
      <c r="DV1413" s="1"/>
      <c r="DW1413" s="1"/>
      <c r="DX1413" s="1"/>
      <c r="DY1413" s="1"/>
      <c r="DZ1413" s="1"/>
      <c r="EA1413" s="1"/>
      <c r="EB1413" s="1"/>
      <c r="EC1413" s="1"/>
      <c r="ED1413" s="1"/>
      <c r="EE1413" s="1"/>
      <c r="EF1413" s="1"/>
      <c r="EG1413" s="1"/>
      <c r="EH1413" s="1"/>
      <c r="EI1413" s="1"/>
      <c r="EJ1413" s="1"/>
      <c r="EK1413" s="1"/>
      <c r="EL1413" s="1"/>
      <c r="EM1413" s="1"/>
      <c r="EN1413" s="1"/>
      <c r="EO1413" s="1"/>
      <c r="EP1413" s="1"/>
      <c r="EQ1413" s="1"/>
      <c r="ER1413" s="1"/>
      <c r="ES1413" s="1"/>
      <c r="ET1413" s="1"/>
      <c r="EU1413" s="1"/>
      <c r="EV1413" s="1"/>
      <c r="EW1413" s="1"/>
      <c r="EX1413" s="1"/>
      <c r="EY1413" s="1"/>
      <c r="EZ1413" s="1"/>
      <c r="FA1413" s="1"/>
      <c r="FB1413" s="1"/>
      <c r="FC1413" s="1"/>
      <c r="FD1413" s="1"/>
      <c r="FE1413" s="1"/>
      <c r="FF1413" s="1"/>
      <c r="FG1413" s="1"/>
      <c r="FH1413" s="1"/>
      <c r="FI1413" s="1"/>
      <c r="FJ1413" s="1"/>
      <c r="FK1413" s="1"/>
      <c r="FL1413" s="1"/>
      <c r="FM1413" s="1"/>
      <c r="FN1413" s="1"/>
      <c r="FO1413" s="1"/>
      <c r="FP1413" s="1"/>
      <c r="FQ1413" s="1"/>
      <c r="FR1413" s="1"/>
      <c r="FS1413" s="1"/>
      <c r="FT1413" s="1"/>
      <c r="FU1413" s="1"/>
      <c r="FV1413" s="1"/>
      <c r="FW1413" s="1"/>
      <c r="FX1413" s="1"/>
      <c r="FY1413" s="1"/>
      <c r="FZ1413" s="1"/>
      <c r="GA1413" s="1"/>
      <c r="GB1413" s="1"/>
      <c r="GC1413" s="1"/>
      <c r="GD1413" s="1"/>
      <c r="GE1413" s="1"/>
      <c r="GF1413" s="1"/>
      <c r="GG1413" s="1"/>
      <c r="GH1413" s="1"/>
      <c r="GI1413" s="1"/>
      <c r="GJ1413" s="1"/>
      <c r="GK1413" s="1"/>
      <c r="GL1413" s="1"/>
      <c r="GM1413" s="1"/>
      <c r="GN1413" s="1"/>
      <c r="GO1413" s="1"/>
      <c r="GP1413" s="1"/>
      <c r="GQ1413" s="1"/>
    </row>
    <row r="1414" spans="1:199" s="4" customFormat="1">
      <c r="A1414" s="6"/>
      <c r="B1414" s="6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2"/>
      <c r="U1414" s="2"/>
      <c r="V1414" s="85"/>
      <c r="W1414" s="139"/>
      <c r="X1414" s="126"/>
      <c r="Y1414" s="85"/>
      <c r="Z1414" s="82"/>
      <c r="AA1414" s="82"/>
      <c r="AB1414" s="2"/>
      <c r="AC1414" s="2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  <c r="EG1414" s="1"/>
      <c r="EH1414" s="1"/>
      <c r="EI1414" s="1"/>
      <c r="EJ1414" s="1"/>
      <c r="EK1414" s="1"/>
      <c r="EL1414" s="1"/>
      <c r="EM1414" s="1"/>
      <c r="EN1414" s="1"/>
      <c r="EO1414" s="1"/>
      <c r="EP1414" s="1"/>
      <c r="EQ1414" s="1"/>
      <c r="ER1414" s="1"/>
      <c r="ES1414" s="1"/>
      <c r="ET1414" s="1"/>
      <c r="EU1414" s="1"/>
      <c r="EV1414" s="1"/>
      <c r="EW1414" s="1"/>
      <c r="EX1414" s="1"/>
      <c r="EY1414" s="1"/>
      <c r="EZ1414" s="1"/>
      <c r="FA1414" s="1"/>
      <c r="FB1414" s="1"/>
      <c r="FC1414" s="1"/>
      <c r="FD1414" s="1"/>
      <c r="FE1414" s="1"/>
      <c r="FF1414" s="1"/>
      <c r="FG1414" s="1"/>
      <c r="FH1414" s="1"/>
      <c r="FI1414" s="1"/>
      <c r="FJ1414" s="1"/>
      <c r="FK1414" s="1"/>
      <c r="FL1414" s="1"/>
      <c r="FM1414" s="1"/>
      <c r="FN1414" s="1"/>
      <c r="FO1414" s="1"/>
      <c r="FP1414" s="1"/>
      <c r="FQ1414" s="1"/>
      <c r="FR1414" s="1"/>
      <c r="FS1414" s="1"/>
      <c r="FT1414" s="1"/>
      <c r="FU1414" s="1"/>
      <c r="FV1414" s="1"/>
      <c r="FW1414" s="1"/>
      <c r="FX1414" s="1"/>
      <c r="FY1414" s="1"/>
      <c r="FZ1414" s="1"/>
      <c r="GA1414" s="1"/>
      <c r="GB1414" s="1"/>
      <c r="GC1414" s="1"/>
      <c r="GD1414" s="1"/>
      <c r="GE1414" s="1"/>
      <c r="GF1414" s="1"/>
      <c r="GG1414" s="1"/>
      <c r="GH1414" s="1"/>
      <c r="GI1414" s="1"/>
      <c r="GJ1414" s="1"/>
      <c r="GK1414" s="1"/>
      <c r="GL1414" s="1"/>
      <c r="GM1414" s="1"/>
      <c r="GN1414" s="1"/>
      <c r="GO1414" s="1"/>
      <c r="GP1414" s="1"/>
      <c r="GQ1414" s="1"/>
    </row>
    <row r="1415" spans="1:199" s="4" customFormat="1">
      <c r="A1415" s="6"/>
      <c r="B1415" s="6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2"/>
      <c r="U1415" s="2"/>
      <c r="V1415" s="85"/>
      <c r="W1415" s="139"/>
      <c r="X1415" s="126"/>
      <c r="Y1415" s="85"/>
      <c r="Z1415" s="82"/>
      <c r="AA1415" s="82"/>
      <c r="AB1415" s="2"/>
      <c r="AC1415" s="2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  <c r="EG1415" s="1"/>
      <c r="EH1415" s="1"/>
      <c r="EI1415" s="1"/>
      <c r="EJ1415" s="1"/>
      <c r="EK1415" s="1"/>
      <c r="EL1415" s="1"/>
      <c r="EM1415" s="1"/>
      <c r="EN1415" s="1"/>
      <c r="EO1415" s="1"/>
      <c r="EP1415" s="1"/>
      <c r="EQ1415" s="1"/>
      <c r="ER1415" s="1"/>
      <c r="ES1415" s="1"/>
      <c r="ET1415" s="1"/>
      <c r="EU1415" s="1"/>
      <c r="EV1415" s="1"/>
      <c r="EW1415" s="1"/>
      <c r="EX1415" s="1"/>
      <c r="EY1415" s="1"/>
      <c r="EZ1415" s="1"/>
      <c r="FA1415" s="1"/>
      <c r="FB1415" s="1"/>
      <c r="FC1415" s="1"/>
      <c r="FD1415" s="1"/>
      <c r="FE1415" s="1"/>
      <c r="FF1415" s="1"/>
      <c r="FG1415" s="1"/>
      <c r="FH1415" s="1"/>
      <c r="FI1415" s="1"/>
      <c r="FJ1415" s="1"/>
      <c r="FK1415" s="1"/>
      <c r="FL1415" s="1"/>
      <c r="FM1415" s="1"/>
      <c r="FN1415" s="1"/>
      <c r="FO1415" s="1"/>
      <c r="FP1415" s="1"/>
      <c r="FQ1415" s="1"/>
      <c r="FR1415" s="1"/>
      <c r="FS1415" s="1"/>
      <c r="FT1415" s="1"/>
      <c r="FU1415" s="1"/>
      <c r="FV1415" s="1"/>
      <c r="FW1415" s="1"/>
      <c r="FX1415" s="1"/>
      <c r="FY1415" s="1"/>
      <c r="FZ1415" s="1"/>
      <c r="GA1415" s="1"/>
      <c r="GB1415" s="1"/>
      <c r="GC1415" s="1"/>
      <c r="GD1415" s="1"/>
      <c r="GE1415" s="1"/>
      <c r="GF1415" s="1"/>
      <c r="GG1415" s="1"/>
      <c r="GH1415" s="1"/>
      <c r="GI1415" s="1"/>
      <c r="GJ1415" s="1"/>
      <c r="GK1415" s="1"/>
      <c r="GL1415" s="1"/>
      <c r="GM1415" s="1"/>
      <c r="GN1415" s="1"/>
      <c r="GO1415" s="1"/>
      <c r="GP1415" s="1"/>
      <c r="GQ1415" s="1"/>
    </row>
    <row r="1416" spans="1:199" s="4" customFormat="1">
      <c r="A1416" s="6"/>
      <c r="B1416" s="6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2"/>
      <c r="U1416" s="2"/>
      <c r="V1416" s="85"/>
      <c r="W1416" s="139"/>
      <c r="X1416" s="126"/>
      <c r="Y1416" s="85"/>
      <c r="Z1416" s="82"/>
      <c r="AA1416" s="82"/>
      <c r="AB1416" s="2"/>
      <c r="AC1416" s="2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  <c r="EG1416" s="1"/>
      <c r="EH1416" s="1"/>
      <c r="EI1416" s="1"/>
      <c r="EJ1416" s="1"/>
      <c r="EK1416" s="1"/>
      <c r="EL1416" s="1"/>
      <c r="EM1416" s="1"/>
      <c r="EN1416" s="1"/>
      <c r="EO1416" s="1"/>
      <c r="EP1416" s="1"/>
      <c r="EQ1416" s="1"/>
      <c r="ER1416" s="1"/>
      <c r="ES1416" s="1"/>
      <c r="ET1416" s="1"/>
      <c r="EU1416" s="1"/>
      <c r="EV1416" s="1"/>
      <c r="EW1416" s="1"/>
      <c r="EX1416" s="1"/>
      <c r="EY1416" s="1"/>
      <c r="EZ1416" s="1"/>
      <c r="FA1416" s="1"/>
      <c r="FB1416" s="1"/>
      <c r="FC1416" s="1"/>
      <c r="FD1416" s="1"/>
      <c r="FE1416" s="1"/>
      <c r="FF1416" s="1"/>
      <c r="FG1416" s="1"/>
      <c r="FH1416" s="1"/>
      <c r="FI1416" s="1"/>
      <c r="FJ1416" s="1"/>
      <c r="FK1416" s="1"/>
      <c r="FL1416" s="1"/>
      <c r="FM1416" s="1"/>
      <c r="FN1416" s="1"/>
      <c r="FO1416" s="1"/>
      <c r="FP1416" s="1"/>
      <c r="FQ1416" s="1"/>
      <c r="FR1416" s="1"/>
      <c r="FS1416" s="1"/>
      <c r="FT1416" s="1"/>
      <c r="FU1416" s="1"/>
      <c r="FV1416" s="1"/>
      <c r="FW1416" s="1"/>
      <c r="FX1416" s="1"/>
      <c r="FY1416" s="1"/>
      <c r="FZ1416" s="1"/>
      <c r="GA1416" s="1"/>
      <c r="GB1416" s="1"/>
      <c r="GC1416" s="1"/>
      <c r="GD1416" s="1"/>
      <c r="GE1416" s="1"/>
      <c r="GF1416" s="1"/>
      <c r="GG1416" s="1"/>
      <c r="GH1416" s="1"/>
      <c r="GI1416" s="1"/>
      <c r="GJ1416" s="1"/>
      <c r="GK1416" s="1"/>
      <c r="GL1416" s="1"/>
      <c r="GM1416" s="1"/>
      <c r="GN1416" s="1"/>
      <c r="GO1416" s="1"/>
      <c r="GP1416" s="1"/>
      <c r="GQ1416" s="1"/>
    </row>
    <row r="1417" spans="1:199" s="4" customFormat="1">
      <c r="A1417" s="6"/>
      <c r="B1417" s="6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2"/>
      <c r="U1417" s="2"/>
      <c r="V1417" s="85"/>
      <c r="W1417" s="139"/>
      <c r="X1417" s="126"/>
      <c r="Y1417" s="85"/>
      <c r="Z1417" s="82"/>
      <c r="AA1417" s="82"/>
      <c r="AB1417" s="2"/>
      <c r="AC1417" s="2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  <c r="EG1417" s="1"/>
      <c r="EH1417" s="1"/>
      <c r="EI1417" s="1"/>
      <c r="EJ1417" s="1"/>
      <c r="EK1417" s="1"/>
      <c r="EL1417" s="1"/>
      <c r="EM1417" s="1"/>
      <c r="EN1417" s="1"/>
      <c r="EO1417" s="1"/>
      <c r="EP1417" s="1"/>
      <c r="EQ1417" s="1"/>
      <c r="ER1417" s="1"/>
      <c r="ES1417" s="1"/>
      <c r="ET1417" s="1"/>
      <c r="EU1417" s="1"/>
      <c r="EV1417" s="1"/>
      <c r="EW1417" s="1"/>
      <c r="EX1417" s="1"/>
      <c r="EY1417" s="1"/>
      <c r="EZ1417" s="1"/>
      <c r="FA1417" s="1"/>
      <c r="FB1417" s="1"/>
      <c r="FC1417" s="1"/>
      <c r="FD1417" s="1"/>
      <c r="FE1417" s="1"/>
      <c r="FF1417" s="1"/>
      <c r="FG1417" s="1"/>
      <c r="FH1417" s="1"/>
      <c r="FI1417" s="1"/>
      <c r="FJ1417" s="1"/>
      <c r="FK1417" s="1"/>
      <c r="FL1417" s="1"/>
      <c r="FM1417" s="1"/>
      <c r="FN1417" s="1"/>
      <c r="FO1417" s="1"/>
      <c r="FP1417" s="1"/>
      <c r="FQ1417" s="1"/>
      <c r="FR1417" s="1"/>
      <c r="FS1417" s="1"/>
      <c r="FT1417" s="1"/>
      <c r="FU1417" s="1"/>
      <c r="FV1417" s="1"/>
      <c r="FW1417" s="1"/>
      <c r="FX1417" s="1"/>
      <c r="FY1417" s="1"/>
      <c r="FZ1417" s="1"/>
      <c r="GA1417" s="1"/>
      <c r="GB1417" s="1"/>
      <c r="GC1417" s="1"/>
      <c r="GD1417" s="1"/>
      <c r="GE1417" s="1"/>
      <c r="GF1417" s="1"/>
      <c r="GG1417" s="1"/>
      <c r="GH1417" s="1"/>
      <c r="GI1417" s="1"/>
      <c r="GJ1417" s="1"/>
      <c r="GK1417" s="1"/>
      <c r="GL1417" s="1"/>
      <c r="GM1417" s="1"/>
      <c r="GN1417" s="1"/>
      <c r="GO1417" s="1"/>
      <c r="GP1417" s="1"/>
      <c r="GQ1417" s="1"/>
    </row>
    <row r="1418" spans="1:199" s="4" customFormat="1">
      <c r="A1418" s="6"/>
      <c r="B1418" s="6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2"/>
      <c r="U1418" s="2"/>
      <c r="V1418" s="85"/>
      <c r="W1418" s="139"/>
      <c r="X1418" s="126"/>
      <c r="Y1418" s="85"/>
      <c r="Z1418" s="82"/>
      <c r="AA1418" s="82"/>
      <c r="AB1418" s="2"/>
      <c r="AC1418" s="2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"/>
      <c r="EK1418" s="1"/>
      <c r="EL1418" s="1"/>
      <c r="EM1418" s="1"/>
      <c r="EN1418" s="1"/>
      <c r="EO1418" s="1"/>
      <c r="EP1418" s="1"/>
      <c r="EQ1418" s="1"/>
      <c r="ER1418" s="1"/>
      <c r="ES1418" s="1"/>
      <c r="ET1418" s="1"/>
      <c r="EU1418" s="1"/>
      <c r="EV1418" s="1"/>
      <c r="EW1418" s="1"/>
      <c r="EX1418" s="1"/>
      <c r="EY1418" s="1"/>
      <c r="EZ1418" s="1"/>
      <c r="FA1418" s="1"/>
      <c r="FB1418" s="1"/>
      <c r="FC1418" s="1"/>
      <c r="FD1418" s="1"/>
      <c r="FE1418" s="1"/>
      <c r="FF1418" s="1"/>
      <c r="FG1418" s="1"/>
      <c r="FH1418" s="1"/>
      <c r="FI1418" s="1"/>
      <c r="FJ1418" s="1"/>
      <c r="FK1418" s="1"/>
      <c r="FL1418" s="1"/>
      <c r="FM1418" s="1"/>
      <c r="FN1418" s="1"/>
      <c r="FO1418" s="1"/>
      <c r="FP1418" s="1"/>
      <c r="FQ1418" s="1"/>
      <c r="FR1418" s="1"/>
      <c r="FS1418" s="1"/>
      <c r="FT1418" s="1"/>
      <c r="FU1418" s="1"/>
      <c r="FV1418" s="1"/>
      <c r="FW1418" s="1"/>
      <c r="FX1418" s="1"/>
      <c r="FY1418" s="1"/>
      <c r="FZ1418" s="1"/>
      <c r="GA1418" s="1"/>
      <c r="GB1418" s="1"/>
      <c r="GC1418" s="1"/>
      <c r="GD1418" s="1"/>
      <c r="GE1418" s="1"/>
      <c r="GF1418" s="1"/>
      <c r="GG1418" s="1"/>
      <c r="GH1418" s="1"/>
      <c r="GI1418" s="1"/>
      <c r="GJ1418" s="1"/>
      <c r="GK1418" s="1"/>
      <c r="GL1418" s="1"/>
      <c r="GM1418" s="1"/>
      <c r="GN1418" s="1"/>
      <c r="GO1418" s="1"/>
      <c r="GP1418" s="1"/>
      <c r="GQ1418" s="1"/>
    </row>
    <row r="1419" spans="1:199" s="4" customFormat="1">
      <c r="A1419" s="6"/>
      <c r="B1419" s="6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2"/>
      <c r="U1419" s="2"/>
      <c r="V1419" s="85"/>
      <c r="W1419" s="139"/>
      <c r="X1419" s="126"/>
      <c r="Y1419" s="85"/>
      <c r="Z1419" s="82"/>
      <c r="AA1419" s="82"/>
      <c r="AB1419" s="2"/>
      <c r="AC1419" s="2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"/>
      <c r="EK1419" s="1"/>
      <c r="EL1419" s="1"/>
      <c r="EM1419" s="1"/>
      <c r="EN1419" s="1"/>
      <c r="EO1419" s="1"/>
      <c r="EP1419" s="1"/>
      <c r="EQ1419" s="1"/>
      <c r="ER1419" s="1"/>
      <c r="ES1419" s="1"/>
      <c r="ET1419" s="1"/>
      <c r="EU1419" s="1"/>
      <c r="EV1419" s="1"/>
      <c r="EW1419" s="1"/>
      <c r="EX1419" s="1"/>
      <c r="EY1419" s="1"/>
      <c r="EZ1419" s="1"/>
      <c r="FA1419" s="1"/>
      <c r="FB1419" s="1"/>
      <c r="FC1419" s="1"/>
      <c r="FD1419" s="1"/>
      <c r="FE1419" s="1"/>
      <c r="FF1419" s="1"/>
      <c r="FG1419" s="1"/>
      <c r="FH1419" s="1"/>
      <c r="FI1419" s="1"/>
      <c r="FJ1419" s="1"/>
      <c r="FK1419" s="1"/>
      <c r="FL1419" s="1"/>
      <c r="FM1419" s="1"/>
      <c r="FN1419" s="1"/>
      <c r="FO1419" s="1"/>
      <c r="FP1419" s="1"/>
      <c r="FQ1419" s="1"/>
      <c r="FR1419" s="1"/>
      <c r="FS1419" s="1"/>
      <c r="FT1419" s="1"/>
      <c r="FU1419" s="1"/>
      <c r="FV1419" s="1"/>
      <c r="FW1419" s="1"/>
      <c r="FX1419" s="1"/>
      <c r="FY1419" s="1"/>
      <c r="FZ1419" s="1"/>
      <c r="GA1419" s="1"/>
      <c r="GB1419" s="1"/>
      <c r="GC1419" s="1"/>
      <c r="GD1419" s="1"/>
      <c r="GE1419" s="1"/>
      <c r="GF1419" s="1"/>
      <c r="GG1419" s="1"/>
      <c r="GH1419" s="1"/>
      <c r="GI1419" s="1"/>
      <c r="GJ1419" s="1"/>
      <c r="GK1419" s="1"/>
      <c r="GL1419" s="1"/>
      <c r="GM1419" s="1"/>
      <c r="GN1419" s="1"/>
      <c r="GO1419" s="1"/>
      <c r="GP1419" s="1"/>
      <c r="GQ1419" s="1"/>
    </row>
    <row r="1420" spans="1:199" s="4" customFormat="1">
      <c r="A1420" s="6"/>
      <c r="B1420" s="6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2"/>
      <c r="U1420" s="2"/>
      <c r="V1420" s="85"/>
      <c r="W1420" s="139"/>
      <c r="X1420" s="126"/>
      <c r="Y1420" s="85"/>
      <c r="Z1420" s="82"/>
      <c r="AA1420" s="82"/>
      <c r="AB1420" s="2"/>
      <c r="AC1420" s="2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  <c r="DE1420" s="1"/>
      <c r="DF1420" s="1"/>
      <c r="DG1420" s="1"/>
      <c r="DH1420" s="1"/>
      <c r="DI1420" s="1"/>
      <c r="DJ1420" s="1"/>
      <c r="DK1420" s="1"/>
      <c r="DL1420" s="1"/>
      <c r="DM1420" s="1"/>
      <c r="DN1420" s="1"/>
      <c r="DO1420" s="1"/>
      <c r="DP1420" s="1"/>
      <c r="DQ1420" s="1"/>
      <c r="DR1420" s="1"/>
      <c r="DS1420" s="1"/>
      <c r="DT1420" s="1"/>
      <c r="DU1420" s="1"/>
      <c r="DV1420" s="1"/>
      <c r="DW1420" s="1"/>
      <c r="DX1420" s="1"/>
      <c r="DY1420" s="1"/>
      <c r="DZ1420" s="1"/>
      <c r="EA1420" s="1"/>
      <c r="EB1420" s="1"/>
      <c r="EC1420" s="1"/>
      <c r="ED1420" s="1"/>
      <c r="EE1420" s="1"/>
      <c r="EF1420" s="1"/>
      <c r="EG1420" s="1"/>
      <c r="EH1420" s="1"/>
      <c r="EI1420" s="1"/>
      <c r="EJ1420" s="1"/>
      <c r="EK1420" s="1"/>
      <c r="EL1420" s="1"/>
      <c r="EM1420" s="1"/>
      <c r="EN1420" s="1"/>
      <c r="EO1420" s="1"/>
      <c r="EP1420" s="1"/>
      <c r="EQ1420" s="1"/>
      <c r="ER1420" s="1"/>
      <c r="ES1420" s="1"/>
      <c r="ET1420" s="1"/>
      <c r="EU1420" s="1"/>
      <c r="EV1420" s="1"/>
      <c r="EW1420" s="1"/>
      <c r="EX1420" s="1"/>
      <c r="EY1420" s="1"/>
      <c r="EZ1420" s="1"/>
      <c r="FA1420" s="1"/>
      <c r="FB1420" s="1"/>
      <c r="FC1420" s="1"/>
      <c r="FD1420" s="1"/>
      <c r="FE1420" s="1"/>
      <c r="FF1420" s="1"/>
      <c r="FG1420" s="1"/>
      <c r="FH1420" s="1"/>
      <c r="FI1420" s="1"/>
      <c r="FJ1420" s="1"/>
      <c r="FK1420" s="1"/>
      <c r="FL1420" s="1"/>
      <c r="FM1420" s="1"/>
      <c r="FN1420" s="1"/>
      <c r="FO1420" s="1"/>
      <c r="FP1420" s="1"/>
      <c r="FQ1420" s="1"/>
      <c r="FR1420" s="1"/>
      <c r="FS1420" s="1"/>
      <c r="FT1420" s="1"/>
      <c r="FU1420" s="1"/>
      <c r="FV1420" s="1"/>
      <c r="FW1420" s="1"/>
      <c r="FX1420" s="1"/>
      <c r="FY1420" s="1"/>
      <c r="FZ1420" s="1"/>
      <c r="GA1420" s="1"/>
      <c r="GB1420" s="1"/>
      <c r="GC1420" s="1"/>
      <c r="GD1420" s="1"/>
      <c r="GE1420" s="1"/>
      <c r="GF1420" s="1"/>
      <c r="GG1420" s="1"/>
      <c r="GH1420" s="1"/>
      <c r="GI1420" s="1"/>
      <c r="GJ1420" s="1"/>
      <c r="GK1420" s="1"/>
      <c r="GL1420" s="1"/>
      <c r="GM1420" s="1"/>
      <c r="GN1420" s="1"/>
      <c r="GO1420" s="1"/>
      <c r="GP1420" s="1"/>
      <c r="GQ1420" s="1"/>
    </row>
    <row r="1421" spans="1:199" s="4" customFormat="1">
      <c r="A1421" s="6"/>
      <c r="B1421" s="6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2"/>
      <c r="U1421" s="2"/>
      <c r="V1421" s="85"/>
      <c r="W1421" s="139"/>
      <c r="X1421" s="126"/>
      <c r="Y1421" s="85"/>
      <c r="Z1421" s="82"/>
      <c r="AA1421" s="82"/>
      <c r="AB1421" s="2"/>
      <c r="AC1421" s="2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  <c r="EG1421" s="1"/>
      <c r="EH1421" s="1"/>
      <c r="EI1421" s="1"/>
      <c r="EJ1421" s="1"/>
      <c r="EK1421" s="1"/>
      <c r="EL1421" s="1"/>
      <c r="EM1421" s="1"/>
      <c r="EN1421" s="1"/>
      <c r="EO1421" s="1"/>
      <c r="EP1421" s="1"/>
      <c r="EQ1421" s="1"/>
      <c r="ER1421" s="1"/>
      <c r="ES1421" s="1"/>
      <c r="ET1421" s="1"/>
      <c r="EU1421" s="1"/>
      <c r="EV1421" s="1"/>
      <c r="EW1421" s="1"/>
      <c r="EX1421" s="1"/>
      <c r="EY1421" s="1"/>
      <c r="EZ1421" s="1"/>
      <c r="FA1421" s="1"/>
      <c r="FB1421" s="1"/>
      <c r="FC1421" s="1"/>
      <c r="FD1421" s="1"/>
      <c r="FE1421" s="1"/>
      <c r="FF1421" s="1"/>
      <c r="FG1421" s="1"/>
      <c r="FH1421" s="1"/>
      <c r="FI1421" s="1"/>
      <c r="FJ1421" s="1"/>
      <c r="FK1421" s="1"/>
      <c r="FL1421" s="1"/>
      <c r="FM1421" s="1"/>
      <c r="FN1421" s="1"/>
      <c r="FO1421" s="1"/>
      <c r="FP1421" s="1"/>
      <c r="FQ1421" s="1"/>
      <c r="FR1421" s="1"/>
      <c r="FS1421" s="1"/>
      <c r="FT1421" s="1"/>
      <c r="FU1421" s="1"/>
      <c r="FV1421" s="1"/>
      <c r="FW1421" s="1"/>
      <c r="FX1421" s="1"/>
      <c r="FY1421" s="1"/>
      <c r="FZ1421" s="1"/>
      <c r="GA1421" s="1"/>
      <c r="GB1421" s="1"/>
      <c r="GC1421" s="1"/>
      <c r="GD1421" s="1"/>
      <c r="GE1421" s="1"/>
      <c r="GF1421" s="1"/>
      <c r="GG1421" s="1"/>
      <c r="GH1421" s="1"/>
      <c r="GI1421" s="1"/>
      <c r="GJ1421" s="1"/>
      <c r="GK1421" s="1"/>
      <c r="GL1421" s="1"/>
      <c r="GM1421" s="1"/>
      <c r="GN1421" s="1"/>
      <c r="GO1421" s="1"/>
      <c r="GP1421" s="1"/>
      <c r="GQ1421" s="1"/>
    </row>
    <row r="1422" spans="1:199" s="4" customFormat="1">
      <c r="A1422" s="6"/>
      <c r="B1422" s="6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2"/>
      <c r="U1422" s="2"/>
      <c r="V1422" s="85"/>
      <c r="W1422" s="139"/>
      <c r="X1422" s="126"/>
      <c r="Y1422" s="85"/>
      <c r="Z1422" s="82"/>
      <c r="AA1422" s="82"/>
      <c r="AB1422" s="2"/>
      <c r="AC1422" s="2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"/>
      <c r="EK1422" s="1"/>
      <c r="EL1422" s="1"/>
      <c r="EM1422" s="1"/>
      <c r="EN1422" s="1"/>
      <c r="EO1422" s="1"/>
      <c r="EP1422" s="1"/>
      <c r="EQ1422" s="1"/>
      <c r="ER1422" s="1"/>
      <c r="ES1422" s="1"/>
      <c r="ET1422" s="1"/>
      <c r="EU1422" s="1"/>
      <c r="EV1422" s="1"/>
      <c r="EW1422" s="1"/>
      <c r="EX1422" s="1"/>
      <c r="EY1422" s="1"/>
      <c r="EZ1422" s="1"/>
      <c r="FA1422" s="1"/>
      <c r="FB1422" s="1"/>
      <c r="FC1422" s="1"/>
      <c r="FD1422" s="1"/>
      <c r="FE1422" s="1"/>
      <c r="FF1422" s="1"/>
      <c r="FG1422" s="1"/>
      <c r="FH1422" s="1"/>
      <c r="FI1422" s="1"/>
      <c r="FJ1422" s="1"/>
      <c r="FK1422" s="1"/>
      <c r="FL1422" s="1"/>
      <c r="FM1422" s="1"/>
      <c r="FN1422" s="1"/>
      <c r="FO1422" s="1"/>
      <c r="FP1422" s="1"/>
      <c r="FQ1422" s="1"/>
      <c r="FR1422" s="1"/>
      <c r="FS1422" s="1"/>
      <c r="FT1422" s="1"/>
      <c r="FU1422" s="1"/>
      <c r="FV1422" s="1"/>
      <c r="FW1422" s="1"/>
      <c r="FX1422" s="1"/>
      <c r="FY1422" s="1"/>
      <c r="FZ1422" s="1"/>
      <c r="GA1422" s="1"/>
      <c r="GB1422" s="1"/>
      <c r="GC1422" s="1"/>
      <c r="GD1422" s="1"/>
      <c r="GE1422" s="1"/>
      <c r="GF1422" s="1"/>
      <c r="GG1422" s="1"/>
      <c r="GH1422" s="1"/>
      <c r="GI1422" s="1"/>
      <c r="GJ1422" s="1"/>
      <c r="GK1422" s="1"/>
      <c r="GL1422" s="1"/>
      <c r="GM1422" s="1"/>
      <c r="GN1422" s="1"/>
      <c r="GO1422" s="1"/>
      <c r="GP1422" s="1"/>
      <c r="GQ1422" s="1"/>
    </row>
    <row r="1423" spans="1:199" s="4" customFormat="1">
      <c r="A1423" s="6"/>
      <c r="B1423" s="6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2"/>
      <c r="U1423" s="2"/>
      <c r="V1423" s="85"/>
      <c r="W1423" s="139"/>
      <c r="X1423" s="126"/>
      <c r="Y1423" s="85"/>
      <c r="Z1423" s="82"/>
      <c r="AA1423" s="82"/>
      <c r="AB1423" s="2"/>
      <c r="AC1423" s="2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  <c r="DE1423" s="1"/>
      <c r="DF1423" s="1"/>
      <c r="DG1423" s="1"/>
      <c r="DH1423" s="1"/>
      <c r="DI1423" s="1"/>
      <c r="DJ1423" s="1"/>
      <c r="DK1423" s="1"/>
      <c r="DL1423" s="1"/>
      <c r="DM1423" s="1"/>
      <c r="DN1423" s="1"/>
      <c r="DO1423" s="1"/>
      <c r="DP1423" s="1"/>
      <c r="DQ1423" s="1"/>
      <c r="DR1423" s="1"/>
      <c r="DS1423" s="1"/>
      <c r="DT1423" s="1"/>
      <c r="DU1423" s="1"/>
      <c r="DV1423" s="1"/>
      <c r="DW1423" s="1"/>
      <c r="DX1423" s="1"/>
      <c r="DY1423" s="1"/>
      <c r="DZ1423" s="1"/>
      <c r="EA1423" s="1"/>
      <c r="EB1423" s="1"/>
      <c r="EC1423" s="1"/>
      <c r="ED1423" s="1"/>
      <c r="EE1423" s="1"/>
      <c r="EF1423" s="1"/>
      <c r="EG1423" s="1"/>
      <c r="EH1423" s="1"/>
      <c r="EI1423" s="1"/>
      <c r="EJ1423" s="1"/>
      <c r="EK1423" s="1"/>
      <c r="EL1423" s="1"/>
      <c r="EM1423" s="1"/>
      <c r="EN1423" s="1"/>
      <c r="EO1423" s="1"/>
      <c r="EP1423" s="1"/>
      <c r="EQ1423" s="1"/>
      <c r="ER1423" s="1"/>
      <c r="ES1423" s="1"/>
      <c r="ET1423" s="1"/>
      <c r="EU1423" s="1"/>
      <c r="EV1423" s="1"/>
      <c r="EW1423" s="1"/>
      <c r="EX1423" s="1"/>
      <c r="EY1423" s="1"/>
      <c r="EZ1423" s="1"/>
      <c r="FA1423" s="1"/>
      <c r="FB1423" s="1"/>
      <c r="FC1423" s="1"/>
      <c r="FD1423" s="1"/>
      <c r="FE1423" s="1"/>
      <c r="FF1423" s="1"/>
      <c r="FG1423" s="1"/>
      <c r="FH1423" s="1"/>
      <c r="FI1423" s="1"/>
      <c r="FJ1423" s="1"/>
      <c r="FK1423" s="1"/>
      <c r="FL1423" s="1"/>
      <c r="FM1423" s="1"/>
      <c r="FN1423" s="1"/>
      <c r="FO1423" s="1"/>
      <c r="FP1423" s="1"/>
      <c r="FQ1423" s="1"/>
      <c r="FR1423" s="1"/>
      <c r="FS1423" s="1"/>
      <c r="FT1423" s="1"/>
      <c r="FU1423" s="1"/>
      <c r="FV1423" s="1"/>
      <c r="FW1423" s="1"/>
      <c r="FX1423" s="1"/>
      <c r="FY1423" s="1"/>
      <c r="FZ1423" s="1"/>
      <c r="GA1423" s="1"/>
      <c r="GB1423" s="1"/>
      <c r="GC1423" s="1"/>
      <c r="GD1423" s="1"/>
      <c r="GE1423" s="1"/>
      <c r="GF1423" s="1"/>
      <c r="GG1423" s="1"/>
      <c r="GH1423" s="1"/>
      <c r="GI1423" s="1"/>
      <c r="GJ1423" s="1"/>
      <c r="GK1423" s="1"/>
      <c r="GL1423" s="1"/>
      <c r="GM1423" s="1"/>
      <c r="GN1423" s="1"/>
      <c r="GO1423" s="1"/>
      <c r="GP1423" s="1"/>
      <c r="GQ1423" s="1"/>
    </row>
    <row r="1424" spans="1:199" s="4" customFormat="1">
      <c r="A1424" s="6"/>
      <c r="B1424" s="6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2"/>
      <c r="U1424" s="2"/>
      <c r="V1424" s="85"/>
      <c r="W1424" s="139"/>
      <c r="X1424" s="126"/>
      <c r="Y1424" s="85"/>
      <c r="Z1424" s="82"/>
      <c r="AA1424" s="82"/>
      <c r="AB1424" s="2"/>
      <c r="AC1424" s="2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1"/>
      <c r="DD1424" s="1"/>
      <c r="DE1424" s="1"/>
      <c r="DF1424" s="1"/>
      <c r="DG1424" s="1"/>
      <c r="DH1424" s="1"/>
      <c r="DI1424" s="1"/>
      <c r="DJ1424" s="1"/>
      <c r="DK1424" s="1"/>
      <c r="DL1424" s="1"/>
      <c r="DM1424" s="1"/>
      <c r="DN1424" s="1"/>
      <c r="DO1424" s="1"/>
      <c r="DP1424" s="1"/>
      <c r="DQ1424" s="1"/>
      <c r="DR1424" s="1"/>
      <c r="DS1424" s="1"/>
      <c r="DT1424" s="1"/>
      <c r="DU1424" s="1"/>
      <c r="DV1424" s="1"/>
      <c r="DW1424" s="1"/>
      <c r="DX1424" s="1"/>
      <c r="DY1424" s="1"/>
      <c r="DZ1424" s="1"/>
      <c r="EA1424" s="1"/>
      <c r="EB1424" s="1"/>
      <c r="EC1424" s="1"/>
      <c r="ED1424" s="1"/>
      <c r="EE1424" s="1"/>
      <c r="EF1424" s="1"/>
      <c r="EG1424" s="1"/>
      <c r="EH1424" s="1"/>
      <c r="EI1424" s="1"/>
      <c r="EJ1424" s="1"/>
      <c r="EK1424" s="1"/>
      <c r="EL1424" s="1"/>
      <c r="EM1424" s="1"/>
      <c r="EN1424" s="1"/>
      <c r="EO1424" s="1"/>
      <c r="EP1424" s="1"/>
      <c r="EQ1424" s="1"/>
      <c r="ER1424" s="1"/>
      <c r="ES1424" s="1"/>
      <c r="ET1424" s="1"/>
      <c r="EU1424" s="1"/>
      <c r="EV1424" s="1"/>
      <c r="EW1424" s="1"/>
      <c r="EX1424" s="1"/>
      <c r="EY1424" s="1"/>
      <c r="EZ1424" s="1"/>
      <c r="FA1424" s="1"/>
      <c r="FB1424" s="1"/>
      <c r="FC1424" s="1"/>
      <c r="FD1424" s="1"/>
      <c r="FE1424" s="1"/>
      <c r="FF1424" s="1"/>
      <c r="FG1424" s="1"/>
      <c r="FH1424" s="1"/>
      <c r="FI1424" s="1"/>
      <c r="FJ1424" s="1"/>
      <c r="FK1424" s="1"/>
      <c r="FL1424" s="1"/>
      <c r="FM1424" s="1"/>
      <c r="FN1424" s="1"/>
      <c r="FO1424" s="1"/>
      <c r="FP1424" s="1"/>
      <c r="FQ1424" s="1"/>
      <c r="FR1424" s="1"/>
      <c r="FS1424" s="1"/>
      <c r="FT1424" s="1"/>
      <c r="FU1424" s="1"/>
      <c r="FV1424" s="1"/>
      <c r="FW1424" s="1"/>
      <c r="FX1424" s="1"/>
      <c r="FY1424" s="1"/>
      <c r="FZ1424" s="1"/>
      <c r="GA1424" s="1"/>
      <c r="GB1424" s="1"/>
      <c r="GC1424" s="1"/>
      <c r="GD1424" s="1"/>
      <c r="GE1424" s="1"/>
      <c r="GF1424" s="1"/>
      <c r="GG1424" s="1"/>
      <c r="GH1424" s="1"/>
      <c r="GI1424" s="1"/>
      <c r="GJ1424" s="1"/>
      <c r="GK1424" s="1"/>
      <c r="GL1424" s="1"/>
      <c r="GM1424" s="1"/>
      <c r="GN1424" s="1"/>
      <c r="GO1424" s="1"/>
      <c r="GP1424" s="1"/>
      <c r="GQ1424" s="1"/>
    </row>
    <row r="1425" spans="1:199" s="4" customFormat="1">
      <c r="A1425" s="6"/>
      <c r="B1425" s="6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2"/>
      <c r="U1425" s="2"/>
      <c r="V1425" s="85"/>
      <c r="W1425" s="139"/>
      <c r="X1425" s="126"/>
      <c r="Y1425" s="85"/>
      <c r="Z1425" s="82"/>
      <c r="AA1425" s="82"/>
      <c r="AB1425" s="2"/>
      <c r="AC1425" s="2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  <c r="DF1425" s="1"/>
      <c r="DG1425" s="1"/>
      <c r="DH1425" s="1"/>
      <c r="DI1425" s="1"/>
      <c r="DJ1425" s="1"/>
      <c r="DK1425" s="1"/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  <c r="EA1425" s="1"/>
      <c r="EB1425" s="1"/>
      <c r="EC1425" s="1"/>
      <c r="ED1425" s="1"/>
      <c r="EE1425" s="1"/>
      <c r="EF1425" s="1"/>
      <c r="EG1425" s="1"/>
      <c r="EH1425" s="1"/>
      <c r="EI1425" s="1"/>
      <c r="EJ1425" s="1"/>
      <c r="EK1425" s="1"/>
      <c r="EL1425" s="1"/>
      <c r="EM1425" s="1"/>
      <c r="EN1425" s="1"/>
      <c r="EO1425" s="1"/>
      <c r="EP1425" s="1"/>
      <c r="EQ1425" s="1"/>
      <c r="ER1425" s="1"/>
      <c r="ES1425" s="1"/>
      <c r="ET1425" s="1"/>
      <c r="EU1425" s="1"/>
      <c r="EV1425" s="1"/>
      <c r="EW1425" s="1"/>
      <c r="EX1425" s="1"/>
      <c r="EY1425" s="1"/>
      <c r="EZ1425" s="1"/>
      <c r="FA1425" s="1"/>
      <c r="FB1425" s="1"/>
      <c r="FC1425" s="1"/>
      <c r="FD1425" s="1"/>
      <c r="FE1425" s="1"/>
      <c r="FF1425" s="1"/>
      <c r="FG1425" s="1"/>
      <c r="FH1425" s="1"/>
      <c r="FI1425" s="1"/>
      <c r="FJ1425" s="1"/>
      <c r="FK1425" s="1"/>
      <c r="FL1425" s="1"/>
      <c r="FM1425" s="1"/>
      <c r="FN1425" s="1"/>
      <c r="FO1425" s="1"/>
      <c r="FP1425" s="1"/>
      <c r="FQ1425" s="1"/>
      <c r="FR1425" s="1"/>
      <c r="FS1425" s="1"/>
      <c r="FT1425" s="1"/>
      <c r="FU1425" s="1"/>
      <c r="FV1425" s="1"/>
      <c r="FW1425" s="1"/>
      <c r="FX1425" s="1"/>
      <c r="FY1425" s="1"/>
      <c r="FZ1425" s="1"/>
      <c r="GA1425" s="1"/>
      <c r="GB1425" s="1"/>
      <c r="GC1425" s="1"/>
      <c r="GD1425" s="1"/>
      <c r="GE1425" s="1"/>
      <c r="GF1425" s="1"/>
      <c r="GG1425" s="1"/>
      <c r="GH1425" s="1"/>
      <c r="GI1425" s="1"/>
      <c r="GJ1425" s="1"/>
      <c r="GK1425" s="1"/>
      <c r="GL1425" s="1"/>
      <c r="GM1425" s="1"/>
      <c r="GN1425" s="1"/>
      <c r="GO1425" s="1"/>
      <c r="GP1425" s="1"/>
      <c r="GQ1425" s="1"/>
    </row>
    <row r="1426" spans="1:199" s="4" customFormat="1">
      <c r="A1426" s="6"/>
      <c r="B1426" s="6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2"/>
      <c r="U1426" s="2"/>
      <c r="V1426" s="85"/>
      <c r="W1426" s="139"/>
      <c r="X1426" s="126"/>
      <c r="Y1426" s="85"/>
      <c r="Z1426" s="82"/>
      <c r="AA1426" s="82"/>
      <c r="AB1426" s="2"/>
      <c r="AC1426" s="2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  <c r="DE1426" s="1"/>
      <c r="DF1426" s="1"/>
      <c r="DG1426" s="1"/>
      <c r="DH1426" s="1"/>
      <c r="DI1426" s="1"/>
      <c r="DJ1426" s="1"/>
      <c r="DK1426" s="1"/>
      <c r="DL1426" s="1"/>
      <c r="DM1426" s="1"/>
      <c r="DN1426" s="1"/>
      <c r="DO1426" s="1"/>
      <c r="DP1426" s="1"/>
      <c r="DQ1426" s="1"/>
      <c r="DR1426" s="1"/>
      <c r="DS1426" s="1"/>
      <c r="DT1426" s="1"/>
      <c r="DU1426" s="1"/>
      <c r="DV1426" s="1"/>
      <c r="DW1426" s="1"/>
      <c r="DX1426" s="1"/>
      <c r="DY1426" s="1"/>
      <c r="DZ1426" s="1"/>
      <c r="EA1426" s="1"/>
      <c r="EB1426" s="1"/>
      <c r="EC1426" s="1"/>
      <c r="ED1426" s="1"/>
      <c r="EE1426" s="1"/>
      <c r="EF1426" s="1"/>
      <c r="EG1426" s="1"/>
      <c r="EH1426" s="1"/>
      <c r="EI1426" s="1"/>
      <c r="EJ1426" s="1"/>
      <c r="EK1426" s="1"/>
      <c r="EL1426" s="1"/>
      <c r="EM1426" s="1"/>
      <c r="EN1426" s="1"/>
      <c r="EO1426" s="1"/>
      <c r="EP1426" s="1"/>
      <c r="EQ1426" s="1"/>
      <c r="ER1426" s="1"/>
      <c r="ES1426" s="1"/>
      <c r="ET1426" s="1"/>
      <c r="EU1426" s="1"/>
      <c r="EV1426" s="1"/>
      <c r="EW1426" s="1"/>
      <c r="EX1426" s="1"/>
      <c r="EY1426" s="1"/>
      <c r="EZ1426" s="1"/>
      <c r="FA1426" s="1"/>
      <c r="FB1426" s="1"/>
      <c r="FC1426" s="1"/>
      <c r="FD1426" s="1"/>
      <c r="FE1426" s="1"/>
      <c r="FF1426" s="1"/>
      <c r="FG1426" s="1"/>
      <c r="FH1426" s="1"/>
      <c r="FI1426" s="1"/>
      <c r="FJ1426" s="1"/>
      <c r="FK1426" s="1"/>
      <c r="FL1426" s="1"/>
      <c r="FM1426" s="1"/>
      <c r="FN1426" s="1"/>
      <c r="FO1426" s="1"/>
      <c r="FP1426" s="1"/>
      <c r="FQ1426" s="1"/>
      <c r="FR1426" s="1"/>
      <c r="FS1426" s="1"/>
      <c r="FT1426" s="1"/>
      <c r="FU1426" s="1"/>
      <c r="FV1426" s="1"/>
      <c r="FW1426" s="1"/>
      <c r="FX1426" s="1"/>
      <c r="FY1426" s="1"/>
      <c r="FZ1426" s="1"/>
      <c r="GA1426" s="1"/>
      <c r="GB1426" s="1"/>
      <c r="GC1426" s="1"/>
      <c r="GD1426" s="1"/>
      <c r="GE1426" s="1"/>
      <c r="GF1426" s="1"/>
      <c r="GG1426" s="1"/>
      <c r="GH1426" s="1"/>
      <c r="GI1426" s="1"/>
      <c r="GJ1426" s="1"/>
      <c r="GK1426" s="1"/>
      <c r="GL1426" s="1"/>
      <c r="GM1426" s="1"/>
      <c r="GN1426" s="1"/>
      <c r="GO1426" s="1"/>
      <c r="GP1426" s="1"/>
      <c r="GQ1426" s="1"/>
    </row>
  </sheetData>
  <mergeCells count="36">
    <mergeCell ref="W2:AB2"/>
    <mergeCell ref="J19:AG19"/>
    <mergeCell ref="Q11:T11"/>
    <mergeCell ref="W11:AC11"/>
    <mergeCell ref="Q12:T12"/>
    <mergeCell ref="W12:AC12"/>
    <mergeCell ref="Q13:T13"/>
    <mergeCell ref="W13:AC13"/>
    <mergeCell ref="Q14:T14"/>
    <mergeCell ref="W14:AC14"/>
    <mergeCell ref="J21:AG21"/>
    <mergeCell ref="J22:AG22"/>
    <mergeCell ref="X3:AC6"/>
    <mergeCell ref="A7:AC7"/>
    <mergeCell ref="A8:AC8"/>
    <mergeCell ref="A15:AC15"/>
    <mergeCell ref="L27:L28"/>
    <mergeCell ref="M27:N28"/>
    <mergeCell ref="J17:AG17"/>
    <mergeCell ref="Q10:T10"/>
    <mergeCell ref="W10:AC10"/>
    <mergeCell ref="C25:S25"/>
    <mergeCell ref="T25:T28"/>
    <mergeCell ref="U25:U28"/>
    <mergeCell ref="V25:AA27"/>
    <mergeCell ref="J20:AG20"/>
    <mergeCell ref="O27:S28"/>
    <mergeCell ref="AB25:AC28"/>
    <mergeCell ref="J18:AG18"/>
    <mergeCell ref="A26:A27"/>
    <mergeCell ref="C26:E28"/>
    <mergeCell ref="F26:G28"/>
    <mergeCell ref="H26:I28"/>
    <mergeCell ref="J23:AG23"/>
    <mergeCell ref="J26:S26"/>
    <mergeCell ref="J27:K28"/>
  </mergeCells>
  <phoneticPr fontId="30" type="noConversion"/>
  <pageMargins left="0.27559055118110237" right="0.19685039370078741" top="0.6692913385826772" bottom="0.19685039370078741" header="0.19685039370078741" footer="0.19685039370078741"/>
  <pageSetup paperSize="9" scale="60" firstPageNumber="32" fitToHeight="0" orientation="landscape" useFirstPageNumber="1" r:id="rId1"/>
  <headerFooter scaleWithDoc="0" alignWithMargins="0"/>
  <rowBreaks count="2" manualBreakCount="2">
    <brk id="38" min="2" max="28" man="1"/>
    <brk id="54" min="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муниц.прогр. на 2015-2020гг </vt:lpstr>
      <vt:lpstr>'муниц.прогр. на 2015-2020гг '!Заголовки_для_печати</vt:lpstr>
      <vt:lpstr>'муниц.прогр. на 2015-2020гг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mahinistka</cp:lastModifiedBy>
  <cp:lastPrinted>2017-06-22T13:24:32Z</cp:lastPrinted>
  <dcterms:created xsi:type="dcterms:W3CDTF">2011-12-09T07:36:49Z</dcterms:created>
  <dcterms:modified xsi:type="dcterms:W3CDTF">2017-06-22T13:24:53Z</dcterms:modified>
</cp:coreProperties>
</file>