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</sheets>
  <definedNames>
    <definedName name="_xlnm.Print_Titles" localSheetId="0">'Приложение 1'!$18:$20</definedName>
    <definedName name="_xlnm.Print_Area" localSheetId="0">'Приложение 1'!$A$1:$Z$382</definedName>
  </definedNames>
  <calcPr fullCalcOnLoad="1"/>
</workbook>
</file>

<file path=xl/sharedStrings.xml><?xml version="1.0" encoding="utf-8"?>
<sst xmlns="http://schemas.openxmlformats.org/spreadsheetml/2006/main" count="1267" uniqueCount="413">
  <si>
    <r>
      <t xml:space="preserve">Показатель </t>
    </r>
    <r>
      <rPr>
        <sz val="9"/>
        <rFont val="Times New Roman"/>
        <family val="1"/>
      </rPr>
      <t xml:space="preserve"> "Количество дошкольных образовательных организаций, в зданиях и помещениях  которых проведен капитальный  ремонт (для создания дополнительных групп) за счет средств областного бюджета" </t>
    </r>
  </si>
  <si>
    <r>
      <t xml:space="preserve">Показатель  </t>
    </r>
    <r>
      <rPr>
        <sz val="9"/>
        <rFont val="Times New Roman"/>
        <family val="1"/>
      </rPr>
      <t xml:space="preserve"> "Количество дошкольных образовательных учреждений города Ржева Тверской области, в зданиях которых проведен текущий ремонт за счет местного бюджета"</t>
    </r>
  </si>
  <si>
    <r>
      <t xml:space="preserve">Показатель </t>
    </r>
    <r>
      <rPr>
        <sz val="9"/>
        <rFont val="Times New Roman"/>
        <family val="1"/>
      </rPr>
      <t xml:space="preserve"> "Количество общеобразовательных учреждений города Ржева Тверской области, в зданиях которых проведен текущий ремонт за счет местного бюджета"</t>
    </r>
  </si>
  <si>
    <r>
      <t xml:space="preserve">Показатель  </t>
    </r>
    <r>
      <rPr>
        <sz val="9"/>
        <rFont val="Times New Roman"/>
        <family val="1"/>
      </rPr>
      <t>"Доля муниципальных образовательных, дошкольных учреждений и учреждений дополнительного образования города Ржева Тверской области, требующих повышения уровня безопасности во время учебно-воспитательного процесса"</t>
    </r>
  </si>
  <si>
    <t>Мероприятие  2.004 "Субсидии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организаций"</t>
  </si>
  <si>
    <t xml:space="preserve">Мероприятие 2.005 "Комплексная безопасность в учреждениях дополнительного образования детей города Ржева Тверской области" </t>
  </si>
  <si>
    <r>
      <t>1</t>
    </r>
    <r>
      <rPr>
        <b/>
        <sz val="9"/>
        <rFont val="Times New Roman"/>
        <family val="1"/>
      </rPr>
      <t>.002  Расходы на руководство и управление "Централизованная бухгалтерия"</t>
    </r>
  </si>
  <si>
    <r>
      <t>1</t>
    </r>
    <r>
      <rPr>
        <b/>
        <sz val="9"/>
        <rFont val="Times New Roman"/>
        <family val="1"/>
      </rPr>
      <t>.003 Расходы на руководство и управление "Методический кабинет"</t>
    </r>
  </si>
  <si>
    <r>
      <t>1</t>
    </r>
    <r>
      <rPr>
        <b/>
        <sz val="9"/>
        <rFont val="Times New Roman"/>
        <family val="1"/>
      </rPr>
      <t xml:space="preserve">.004 Расходы на руководство и управление  "Хозяйственно-эксплуатационная контора" </t>
    </r>
  </si>
  <si>
    <r>
      <t>Показатель 2. "</t>
    </r>
    <r>
      <rPr>
        <sz val="9"/>
        <rFont val="Times New Roman"/>
        <family val="1"/>
      </rPr>
      <t>Доля профинансированных мероприятий в части расходов на текущее содержание в общем объеме запланированных мероприятий на текущее содержание"</t>
    </r>
  </si>
  <si>
    <t>1.005 Расходы на руководство и управление "Обеспечение деятельности подведомственных учреждений (в части гашения кредиторской задолженности)"</t>
  </si>
  <si>
    <r>
      <t>Показатель 1.</t>
    </r>
    <r>
      <rPr>
        <sz val="9"/>
        <rFont val="Times New Roman"/>
        <family val="1"/>
      </rPr>
      <t xml:space="preserve"> "Доля  расходов бюджетных средств на проведение городской научно-практической конференции в общем объеме бюджетных средств, выделенных на подпрограмму "</t>
    </r>
  </si>
  <si>
    <r>
      <t>Показатель 2.</t>
    </r>
    <r>
      <rPr>
        <sz val="9"/>
        <rFont val="Times New Roman"/>
        <family val="1"/>
      </rPr>
      <t xml:space="preserve"> "Доля  расходов бюджетных средств на проведение городской выставки детского творчества в общем объеме бюджетных средств, выделенных на подпрограмму"</t>
    </r>
  </si>
  <si>
    <r>
      <t>Показатель 3.</t>
    </r>
    <r>
      <rPr>
        <sz val="9"/>
        <rFont val="Times New Roman"/>
        <family val="1"/>
      </rPr>
      <t xml:space="preserve"> "Доля  расходов бюджетных средств на проведение городского конкурса «Радуга»  в общем объеме бюджетных средств, выделенных на подпрограмму"</t>
    </r>
  </si>
  <si>
    <r>
      <t>Показатель 4.</t>
    </r>
    <r>
      <rPr>
        <sz val="9"/>
        <rFont val="Times New Roman"/>
        <family val="1"/>
      </rPr>
      <t xml:space="preserve"> " Доля  расходов бюджетных средств на проведение городской военно-спортивной игры «Зарница» в общем объеме бюджетных средств, выделенных на подпрограмму"</t>
    </r>
  </si>
  <si>
    <r>
      <t>Показатель 5.</t>
    </r>
    <r>
      <rPr>
        <sz val="9"/>
        <rFont val="Times New Roman"/>
        <family val="1"/>
      </rPr>
      <t xml:space="preserve"> "Доля  расходов бюджетных средств на проведение городского конкурса хорового пения в общем объеме бюджетных средств, выделенных на подпрограмму"</t>
    </r>
  </si>
  <si>
    <r>
      <t>Показатель 7.</t>
    </r>
    <r>
      <rPr>
        <sz val="9"/>
        <rFont val="Times New Roman"/>
        <family val="1"/>
      </rPr>
      <t xml:space="preserve"> "Доля  расходов бюджетных средств на проведение спортивных соревнований между школьными спортивными клубами в общем объеме бюджетных средств, выделенных на подпрограмму"</t>
    </r>
  </si>
  <si>
    <r>
      <t>Показатель 8.</t>
    </r>
    <r>
      <rPr>
        <sz val="9"/>
        <rFont val="Times New Roman"/>
        <family val="1"/>
      </rPr>
      <t xml:space="preserve"> "Степень информированности населения о проводимых мероприятиях"</t>
    </r>
  </si>
  <si>
    <t>Мероприятие 2.001   «Организация научно-исследовательской деятельности  учащихся».</t>
  </si>
  <si>
    <t>Мероприятие  2.003 "Проведение городского конкурса «Радуга"</t>
  </si>
  <si>
    <t>Мероприятие 2.004 "Проведение городской военно-спортивной игры "Зарница"</t>
  </si>
  <si>
    <t xml:space="preserve">Мероприятие 2.005 "Проведение городского конкурса хорового пения" </t>
  </si>
  <si>
    <t xml:space="preserve">Мероприятие  2.006 "Проведение городского конкурса-соревнования"Безопасное колесо" </t>
  </si>
  <si>
    <t>Мероприятие 2.007 "Проведение спортивных соревнований между школьными спортивными клубами"</t>
  </si>
  <si>
    <t>к Муниципальной программе города Ржева Тверской области  "Развитие образования города Ржева Тверской области" на 2014-2019 годы</t>
  </si>
  <si>
    <r>
      <t>Показатель  1</t>
    </r>
    <r>
      <rPr>
        <sz val="9"/>
        <rFont val="Times New Roman"/>
        <family val="1"/>
      </rPr>
      <t>."Доля расходов дошкольных учреждений в части текущего содержания за счет средств местного бюджета в общем объеме средств на дошкольное образование"</t>
    </r>
  </si>
  <si>
    <t>Мероприятие  2.004 "Предоставление общедоступного и бесплатного дошкольного образования в бюджетных учреждениях (в части укрепления и развития материально-технической базы)"</t>
  </si>
  <si>
    <t>Показатель "Процент уменьшения кредиторской задолженности подведомственных учреждений (в рамках МЗ)</t>
  </si>
  <si>
    <t>Мероприятие  2.002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категорий работников, на которые не распространяются Указы Президента РФ)"</t>
  </si>
  <si>
    <t>Мероприятие  2.004 "Предоставление общедоступного и бесплатного дополнительного образования детей в бюджетных учреждениях в области образования (в части укрепления  материально-технической базы)"</t>
  </si>
  <si>
    <r>
      <t xml:space="preserve">Показатель 2 </t>
    </r>
    <r>
      <rPr>
        <sz val="9"/>
        <rFont val="Times New Roman"/>
        <family val="1"/>
      </rPr>
      <t xml:space="preserve">"Процент фактического освоения денежных средств, выделенных на укрепление  материально-технической базы, в целях предоставления общедоступного и бесплатного дополнительного образования детей в бюджетных учреждениях в области образования" </t>
    </r>
  </si>
  <si>
    <t>Показатель  "Количество муниципальных организаций отдыха и оздоровления детей, в которых пройдет укрепление материально-технической базы за счет средств областного бюджета"</t>
  </si>
  <si>
    <r>
      <t>Показатель   1.</t>
    </r>
    <r>
      <rPr>
        <sz val="9"/>
        <rFont val="Times New Roman"/>
        <family val="1"/>
      </rPr>
      <t xml:space="preserve"> "Норматив расходов за счет средств областного бюджета, связанный с оплатой стоимости набора продуктов питания на одного ребенка в день в лагере дневного пребывания"</t>
    </r>
  </si>
  <si>
    <t>Мероприятие  1.016. "Расходы на укрепление материально-технической базы муниципальных общеобразовательных организаций  (областной бюджет)"</t>
  </si>
  <si>
    <r>
      <t xml:space="preserve">Показатель </t>
    </r>
    <r>
      <rPr>
        <sz val="9"/>
        <rFont val="Times New Roman"/>
        <family val="1"/>
      </rPr>
      <t>"Процент уменьшения кредиторской задолженности подведомственных учреждений (в рамках МЗ)"</t>
    </r>
  </si>
  <si>
    <r>
      <t xml:space="preserve"> Администратор  муниципальной  программы  города Ржева Тверской области </t>
    </r>
    <r>
      <rPr>
        <b/>
        <u val="single"/>
        <sz val="12"/>
        <rFont val="Times New Roman"/>
        <family val="1"/>
      </rPr>
      <t>Отдел образования города Ржева Тверской области</t>
    </r>
  </si>
  <si>
    <t>Мероприятие 2.005 "Мероприятия по переподготовке и повышению квалификации"</t>
  </si>
  <si>
    <t xml:space="preserve">Мероприятие 2.008 "Мероприятия по энергосбережению и повышению энергоэффективности в учреждениях дополнительного образования"
</t>
  </si>
  <si>
    <r>
      <t xml:space="preserve">Показатель 2. </t>
    </r>
    <r>
      <rPr>
        <sz val="9"/>
        <rFont val="Times New Roman"/>
        <family val="1"/>
      </rPr>
      <t>"Доля учащихся МОУ, принимающих участие в предметных олимпиадах 
- школьного уровня
- муниципального уровня
- регионального уровня
- всероссийского уровня"</t>
    </r>
  </si>
  <si>
    <t>Мероприятие 1.001  "Оказание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победителей"</t>
  </si>
  <si>
    <r>
      <t xml:space="preserve">Показатель 2. </t>
    </r>
    <r>
      <rPr>
        <sz val="9"/>
        <rFont val="Times New Roman"/>
        <family val="1"/>
      </rPr>
      <t xml:space="preserve"> "Доля выпускников, получивших золотые и серебряные медали"</t>
    </r>
  </si>
  <si>
    <r>
      <t xml:space="preserve">Показатель </t>
    </r>
    <r>
      <rPr>
        <sz val="9"/>
        <rFont val="Times New Roman"/>
        <family val="1"/>
      </rPr>
      <t>"Доля расходов бюджетных средств на выделение субсидии   на 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 в общем объеме денежных средств, выделенных на подпрограмму"</t>
    </r>
  </si>
  <si>
    <t>Мероприятие   1.003 "Проведение муниципальных олимпиад младших школьников"</t>
  </si>
  <si>
    <r>
      <t xml:space="preserve">Показатель </t>
    </r>
    <r>
      <rPr>
        <sz val="9"/>
        <rFont val="Times New Roman"/>
        <family val="1"/>
      </rPr>
      <t>"Количество участников городской научно-практической конференции"</t>
    </r>
  </si>
  <si>
    <t>Мероприятие 2.002 "Проведение выставки детского творчества"</t>
  </si>
  <si>
    <r>
      <t xml:space="preserve">Показатель </t>
    </r>
    <r>
      <rPr>
        <sz val="9"/>
        <rFont val="Times New Roman"/>
        <family val="1"/>
      </rPr>
      <t>"Количество участников выставки детского творчества"</t>
    </r>
  </si>
  <si>
    <r>
      <t>Показатель</t>
    </r>
    <r>
      <rPr>
        <sz val="9"/>
        <rFont val="Times New Roman"/>
        <family val="1"/>
      </rPr>
      <t xml:space="preserve">  "Количество участников городского конкурса хорового пения"</t>
    </r>
  </si>
  <si>
    <r>
      <t xml:space="preserve">Показатель </t>
    </r>
    <r>
      <rPr>
        <sz val="9"/>
        <rFont val="Times New Roman"/>
        <family val="1"/>
      </rPr>
      <t xml:space="preserve">  "Количество участников городского конкурса-соревнования"Безопасное колесо" </t>
    </r>
  </si>
  <si>
    <r>
      <t>Показатель   "</t>
    </r>
    <r>
      <rPr>
        <sz val="9"/>
        <rFont val="Times New Roman"/>
        <family val="1"/>
      </rPr>
      <t>Количество участников спортивных соревнований между школьными спортивными клубами"</t>
    </r>
  </si>
  <si>
    <r>
      <t>Показатель 1.</t>
    </r>
    <r>
      <rPr>
        <sz val="9"/>
        <rFont val="Times New Roman"/>
        <family val="1"/>
      </rPr>
      <t xml:space="preserve"> "Количество публикаций в  городских СМИ о достижениях одаренных (талантливых) детей и проведении городских мероприятий"</t>
    </r>
  </si>
  <si>
    <t xml:space="preserve">Задача   3  «Развитие кадрового потенциала педагогических работников»
</t>
  </si>
  <si>
    <r>
      <t>Показатель 3.</t>
    </r>
    <r>
      <rPr>
        <sz val="9"/>
        <rFont val="Times New Roman"/>
        <family val="1"/>
      </rPr>
      <t xml:space="preserve"> "Количество семинаров по организации и обмену опытом работы педагогов"</t>
    </r>
  </si>
  <si>
    <r>
      <t>Показатель 4</t>
    </r>
    <r>
      <rPr>
        <sz val="9"/>
        <rFont val="Times New Roman"/>
        <family val="1"/>
      </rPr>
      <t>. "Доля  расходов бюджетных средств на организацию работы Поста №1 в общем объеме бюджетных средств, выделенных на подпрограмму "</t>
    </r>
  </si>
  <si>
    <r>
      <t>Показатель  1.</t>
    </r>
    <r>
      <rPr>
        <sz val="9"/>
        <rFont val="Times New Roman"/>
        <family val="1"/>
      </rPr>
      <t xml:space="preserve"> "Доля расходов  МАОУ ДОД ДЗООЦ "Зарница" в общем объёме средств, выделенных на отрасль "Образование"</t>
    </r>
  </si>
  <si>
    <t>Показатель 2. "Процент освоения денежных средств выделенных на создание условий для развития МАОУ ДОД ДЗООЦ "Зарница"</t>
  </si>
  <si>
    <t>Мероприятие 1.002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 (в части расходов на текущее содержание)"</t>
  </si>
  <si>
    <r>
      <t xml:space="preserve">Показатель 2. </t>
    </r>
    <r>
      <rPr>
        <sz val="9"/>
        <rFont val="Times New Roman"/>
        <family val="1"/>
      </rPr>
      <t xml:space="preserve">"Процент обеспеченности МАОУ ДЗООЦ "Зарница" в части укрепления и развития материально-технической базы" </t>
    </r>
    <r>
      <rPr>
        <b/>
        <sz val="9"/>
        <rFont val="Times New Roman"/>
        <family val="1"/>
      </rPr>
      <t xml:space="preserve"> </t>
    </r>
  </si>
  <si>
    <r>
      <t>Показатель</t>
    </r>
    <r>
      <rPr>
        <sz val="9"/>
        <rFont val="Times New Roman"/>
        <family val="1"/>
      </rPr>
      <t xml:space="preserve"> "Доля освоения средств на создание условий для развития системы отдыха и оздоровления детей за счет средств местного бюджета"</t>
    </r>
  </si>
  <si>
    <t>Мероприятие 1.008. "Расходы на укрепление материально-технической базы муниципальных организаций отдыха и оздоровления детей (областной бюджет)"</t>
  </si>
  <si>
    <t>Мероприятие 1.010 "Расходы на создание условий для развития системы отдыха и оздоровления детей" (обл. бюджет)"</t>
  </si>
  <si>
    <r>
      <t>Административное мероприятие 2.001</t>
    </r>
    <r>
      <rPr>
        <sz val="9"/>
        <rFont val="Times New Roman"/>
        <family val="1"/>
      </rPr>
      <t xml:space="preserve"> ""Организационно-методическое сопровождение организации отдыха и оздоровления детей города Ржева"</t>
    </r>
  </si>
  <si>
    <r>
      <t xml:space="preserve">Показатель 1. </t>
    </r>
    <r>
      <rPr>
        <sz val="9"/>
        <rFont val="Times New Roman"/>
        <family val="1"/>
      </rPr>
      <t>"Доля обучающихся отдыхающих в летних оздоровительных лагерях с дневным пребыванием детей"</t>
    </r>
  </si>
  <si>
    <t>Мероприятие  2.002. «Мероприятия  по проведению оздоровительной кампании детей»</t>
  </si>
  <si>
    <r>
      <t>Показатель 2. "</t>
    </r>
    <r>
      <rPr>
        <sz val="9"/>
        <rFont val="Times New Roman"/>
        <family val="1"/>
      </rPr>
      <t xml:space="preserve">Количество путевок в загородные оздоровительные лагеря для детей муниципальных служащих"  </t>
    </r>
  </si>
  <si>
    <t>Мероприятие 2.005 "Расходы на организацию отдыха детей в каникулярное время (обл.бюджет)"</t>
  </si>
  <si>
    <t>Мероприятие 2.006 "Расходы на организацию отдыха детей в каникулярное время (в рамках муниципального задания (обл. бюджет)"</t>
  </si>
  <si>
    <t>Показатель "Доля выполненных мероприятий в рамках муниципального задания"</t>
  </si>
  <si>
    <t>Административное мероприятие 1.001. "Контроль обеспеченности горячим питанием обучающихся  в общеобразовательных учреждениях города Ржева Тверской области"</t>
  </si>
  <si>
    <t xml:space="preserve"> Мероприятие  2.002. "Организация обеспечения учащихся начальных классов Лицея № 35 ОАО"РЖД" горячим питанием"
</t>
  </si>
  <si>
    <t>Мероприятие 2.004 "Организация питания в группах продленного дня и коррекционных классах в муниципальных общеобразовательных учреждениях города Ржева Тверской области"</t>
  </si>
  <si>
    <r>
      <t xml:space="preserve">Показатель  </t>
    </r>
    <r>
      <rPr>
        <sz val="9"/>
        <rFont val="Times New Roman"/>
        <family val="1"/>
      </rPr>
      <t>" Количество  образовательных учреждений  города Ржева Тверской области, в которых требуется текущий ремонт"</t>
    </r>
  </si>
  <si>
    <t>Мероприятие  2.002 "Субсидии на проведение капитального ремонта зданий и помещений, находящихся в  муниципальной собственности и используемых для размещения  дошкольных образовательных организаций"</t>
  </si>
  <si>
    <t>Мероприятие 2.004 "Проведение текущего ремонта в  муниципальных общеобразовательных учреждениях  города Ржева Тверской области"</t>
  </si>
  <si>
    <t>Подпрограмма 8 "Комплексная безопасность образовательных учреждений города Ржева Тверской области"</t>
  </si>
  <si>
    <t xml:space="preserve">Административное мероприятие 1.001. "Создание комиссии для оценки состояния зданий, сооружений и оборудования в общеобразовательных учреждениях города Ржева Тверской области" </t>
  </si>
  <si>
    <t xml:space="preserve">Административное мероприятие  1.002.  "Создание комиссии для оценки состояния зданий, сооружений и оборудования в дошкольных образовательных  учреждениях города Ржева Тверской области" </t>
  </si>
  <si>
    <t>Показатель 2. "Количество учреждений, отвечающих всем нормам комплексной безопасности"</t>
  </si>
  <si>
    <r>
      <t>Показатель</t>
    </r>
    <r>
      <rPr>
        <sz val="9"/>
        <rFont val="Times New Roman"/>
        <family val="1"/>
      </rPr>
      <t xml:space="preserve"> "Количество муниципальных общеобразовательных организаций , в зданиях и помещениях которых проведены мероприятия по комплексной безопасности за счет областного бюджета" </t>
    </r>
  </si>
  <si>
    <t>Мероприятие  2.002 "Предоставление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 на которые не распространяются Указы Президента РФ)"</t>
  </si>
  <si>
    <r>
      <t xml:space="preserve">Показатель </t>
    </r>
    <r>
      <rPr>
        <sz val="9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проведена установка (поверка)"</t>
    </r>
  </si>
  <si>
    <r>
      <t>Показатель 2.</t>
    </r>
    <r>
      <rPr>
        <sz val="9"/>
        <rFont val="Times New Roman"/>
        <family val="1"/>
      </rPr>
      <t xml:space="preserve"> "Доля детей-инвалидов, которым созданы условия для получения дистанционного образования"</t>
    </r>
  </si>
  <si>
    <t>Мероприятие 1.002 "Расходы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организациях(за счет средств областного бюджета)"</t>
  </si>
  <si>
    <t>Мероприятие  1.003  "Предоставление общедоступного и бесплатного дошкольного, начального общего, основного общего, среднего общего образования в бюджетных и автономных учреждениях(в части совершенствования оплаты труда категорий работников, на которые не распространяются Указы Президента РФ)"</t>
  </si>
  <si>
    <r>
      <t xml:space="preserve">Показатель </t>
    </r>
    <r>
      <rPr>
        <sz val="9"/>
        <rFont val="Times New Roman"/>
        <family val="1"/>
      </rPr>
      <t>"Количество общеобразовательных учреждений города Ржева Тверской области, в зданиях которых проведена установка (поверка) приборов учета"</t>
    </r>
  </si>
  <si>
    <r>
      <t xml:space="preserve">Показатель </t>
    </r>
    <r>
      <rPr>
        <sz val="9"/>
        <rFont val="Times New Roman"/>
        <family val="1"/>
      </rPr>
      <t>"Количество проводимых мониторингов обеспеченности населения услугами дополнительного образования"</t>
    </r>
  </si>
  <si>
    <t>Показатель 2 "Отсутствие кредиторской задолженности во внебюджетные фонды"</t>
  </si>
  <si>
    <r>
      <t>Показатель</t>
    </r>
    <r>
      <rPr>
        <sz val="9"/>
        <rFont val="Times New Roman"/>
        <family val="1"/>
      </rPr>
      <t xml:space="preserve"> "Количество учреждений дополнительного образования города Ржева Тверской области, в зданиях которых проведена установка (поверка) приборов учета" </t>
    </r>
  </si>
  <si>
    <r>
      <t>Показатель 2.</t>
    </r>
    <r>
      <rPr>
        <sz val="9"/>
        <rFont val="Times New Roman"/>
        <family val="1"/>
      </rPr>
      <t xml:space="preserve"> "Периодичность размещения информации о достижениях одаренных (талантливых) детей и проведении городских мероприятий  на сайтах муниципальных образовательных учреждений, Отдела  образования" </t>
    </r>
  </si>
  <si>
    <r>
      <t xml:space="preserve">Показатель </t>
    </r>
    <r>
      <rPr>
        <sz val="9"/>
        <rFont val="Times New Roman"/>
        <family val="1"/>
      </rPr>
      <t>"Доля расходов МАОУ ДЗООЦ "Зарница" в части гашения кредиторской задолженности в общем объеме средств автономного учреждения"</t>
    </r>
  </si>
  <si>
    <t>Мероприятие  1.007 "Проведение мероприятий по укреплению материально-технической базы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капитального ремонта)"</t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</si>
  <si>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"Доля расходов муниципального автономного  образовательного учреждения дополнительного образования детей Детский загородный оздоровительно-образовательный центр "Зарница" в части укрепления материально-технической базы  (в части капитального ремонта) в общем объеме средств автономного учреждения"</t>
    </r>
  </si>
  <si>
    <r>
      <t xml:space="preserve">Показатель 3. </t>
    </r>
    <r>
      <rPr>
        <sz val="9"/>
        <rFont val="Times New Roman"/>
        <family val="1"/>
      </rPr>
      <t>"Доля обучающихся, получающих льготное питание"</t>
    </r>
  </si>
  <si>
    <r>
      <t xml:space="preserve">Показатель 3. </t>
    </r>
    <r>
      <rPr>
        <sz val="9"/>
        <rFont val="Times New Roman"/>
        <family val="1"/>
      </rPr>
      <t>" Количество учащихся имеющих льготу на питание в группах продленного дня в пересчете на 100%"</t>
    </r>
  </si>
  <si>
    <r>
      <t xml:space="preserve">Показатель 4. </t>
    </r>
    <r>
      <rPr>
        <sz val="9"/>
        <rFont val="Times New Roman"/>
        <family val="1"/>
      </rPr>
      <t>"Количество учащихся в коррекционных классах, которые получают бесплатное питание"</t>
    </r>
  </si>
  <si>
    <t>Административное мероприятие 1.002 «Составление актов технического обследования зданий образовательных учреждений города Ржева Тверской области для оценки их состояния»</t>
  </si>
  <si>
    <r>
      <t>Показатель  3. "</t>
    </r>
    <r>
      <rPr>
        <sz val="9"/>
        <rFont val="Times New Roman"/>
        <family val="1"/>
      </rPr>
      <t>Доля расходов   на  проведение капитального и текущего ремонта дошкольных образовательных учреждений для открытия дополнительных групп в общем объеме средств, выделенных на проведение капитального и текущего ремонта в образовательных учреждениях города Ржева Тверской области"</t>
    </r>
  </si>
  <si>
    <r>
      <t xml:space="preserve">Показатель </t>
    </r>
    <r>
      <rPr>
        <sz val="9"/>
        <rFont val="Times New Roman"/>
        <family val="1"/>
      </rPr>
      <t>"Количество общеобразовательных учреждений города Ржева Тверской области, в которых проведены мероприятия по устройству видеонаблюдения"</t>
    </r>
  </si>
  <si>
    <r>
      <t xml:space="preserve">Показатель </t>
    </r>
    <r>
      <rPr>
        <sz val="9"/>
        <rFont val="Times New Roman"/>
        <family val="1"/>
      </rPr>
      <t>"Количество общеобразовательных учреждений города Ржева Тверской области, в зданиях которых проведены мероприятия по комплексной безопасности"</t>
    </r>
  </si>
  <si>
    <t>Мероприятие 2.007 "Расходы на 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(областной бюджет)"</t>
  </si>
  <si>
    <t>Характеристика Муниципальной программы города Ржева Тверской области</t>
  </si>
  <si>
    <t>"Развитие образования города Ржева Тверской области"на 2014-2019 годы</t>
  </si>
  <si>
    <r>
      <t>Показатель  2.</t>
    </r>
    <r>
      <rPr>
        <sz val="9"/>
        <rFont val="Times New Roman"/>
        <family val="1"/>
      </rPr>
      <t xml:space="preserve"> "Доля обучающихся начальной школы занимающихся внеурочной деятельностью по ФГОС в учреждениях дополнительного образования детей в общей численности, обучающихся, занимающихся по ФГОС"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</si>
  <si>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за счет средств областного бюджета"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</si>
  <si>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за счет средств местного бюджета"</t>
    </r>
  </si>
  <si>
    <r>
      <t>Показатель  1</t>
    </r>
    <r>
      <rPr>
        <sz val="9"/>
        <rFont val="Times New Roman"/>
        <family val="1"/>
      </rPr>
      <t xml:space="preserve"> ."Доля расходов бюджетных средств на проведение городского конкурса «Учитель года» в общем объеме бюджетных средств, выделенных на подпрограмму"</t>
    </r>
  </si>
  <si>
    <r>
      <t>Показатель 2.</t>
    </r>
    <r>
      <rPr>
        <sz val="9"/>
        <rFont val="Times New Roman"/>
        <family val="1"/>
      </rPr>
      <t xml:space="preserve">  "Доля расходов бюджетных средств на проведение городского конкурса «Воспитатель года» в общем объеме бюджетных средств, выделенных на подпрограмму"</t>
    </r>
  </si>
  <si>
    <t>Мероприятие 3.004 "Организация работы Поста №1"</t>
  </si>
  <si>
    <t>Задача 1 "Создание условий для развития МАОУ ДОД ДЗООЦ "Зарница"</t>
  </si>
  <si>
    <t>Приложение 1</t>
  </si>
  <si>
    <t xml:space="preserve">Мероприятие   1.001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совершенствования оплаты труда категорий работников, на которые не распространяются Указы Президента РФ)" </t>
  </si>
  <si>
    <r>
      <t xml:space="preserve">Показатель  1. </t>
    </r>
    <r>
      <rPr>
        <sz val="9"/>
        <rFont val="Times New Roman"/>
        <family val="1"/>
      </rPr>
      <t xml:space="preserve">«Доля расходов  МАОУ ДЗООЦ "Зарница" в части совершенствования оплаты труда категорий работников, на которые не распространяются Указы Президента РФ  в общем объеме средств автономного учреждения»  </t>
    </r>
  </si>
  <si>
    <r>
      <t>Показатель  1.</t>
    </r>
    <r>
      <rPr>
        <sz val="9"/>
        <rFont val="Times New Roman"/>
        <family val="1"/>
      </rPr>
      <t xml:space="preserve"> "Доля расходов МАОУ ДЗООЦ "Зарница"  в части расходов на текущее содержание в общем объеме средств автономного учреждения"</t>
    </r>
  </si>
  <si>
    <t>Мероприятие 1.003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укрепления и развития материально-технической базы)"</t>
  </si>
  <si>
    <r>
      <t>Показатель  1.</t>
    </r>
    <r>
      <rPr>
        <sz val="9"/>
        <rFont val="Times New Roman"/>
        <family val="1"/>
      </rPr>
      <t xml:space="preserve"> "Доля расходов МАОУ ДЗООЦ "Зарница"  в части укрепления и развития материально-технической базы в общем объеме средств автономного учреждения"</t>
    </r>
  </si>
  <si>
    <t xml:space="preserve">Мероприятие  1.004 "Создание условий для развития системы отдыха и оздоровления детей за счет средств местного бюджета" </t>
  </si>
  <si>
    <t xml:space="preserve">Мероприятие  1.005 "Субсидии на создание условий для развития системы отдыха и оздоровления детей за счет средств областного бюджета" </t>
  </si>
  <si>
    <t xml:space="preserve"> Мероприятие  1.006  "Обеспечение деятельности подведомственных учреждений (в части гашения кредиторской задолженности)"</t>
  </si>
  <si>
    <t>Задача  2 "Обеспечение комплексной работы по сохранению и укреплению здоровья школьников"</t>
  </si>
  <si>
    <r>
      <t>Показатель 1.</t>
    </r>
    <r>
      <rPr>
        <sz val="9"/>
        <rFont val="Times New Roman"/>
        <family val="1"/>
      </rPr>
      <t xml:space="preserve"> "Охват детей и подростков города Ржева организованными формами отдыха и оздоровления детей"</t>
    </r>
  </si>
  <si>
    <r>
      <t>Показатель 2.</t>
    </r>
    <r>
      <rPr>
        <sz val="9"/>
        <rFont val="Times New Roman"/>
        <family val="1"/>
      </rPr>
      <t xml:space="preserve"> "Доля расходов бюджета города Ржева на организацию отдыха и оздоровления детей в каникулярное время в общем объёме средств на отрасль "Образование"</t>
    </r>
  </si>
  <si>
    <r>
      <t>Показатель 2.</t>
    </r>
    <r>
      <rPr>
        <sz val="9"/>
        <rFont val="Times New Roman"/>
        <family val="1"/>
      </rPr>
      <t>"Доля обучающихся отдыхающих в загородных лагерях"</t>
    </r>
  </si>
  <si>
    <r>
      <t>Показатель  1.</t>
    </r>
    <r>
      <rPr>
        <sz val="9"/>
        <rFont val="Times New Roman"/>
        <family val="1"/>
      </rPr>
      <t>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  </r>
  </si>
  <si>
    <t>Мероприятие 2.003 "Субсидии на организацию отдыха детей в каникулярное время за счет средств областного бюджета"</t>
  </si>
  <si>
    <r>
      <t>Показатель  1 .</t>
    </r>
    <r>
      <rPr>
        <sz val="9"/>
        <rFont val="Times New Roman"/>
        <family val="1"/>
      </rPr>
      <t>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  </r>
  </si>
  <si>
    <t>Задача   1 «Удовлетворение потребности обучающихся в получении качественного питания»</t>
  </si>
  <si>
    <r>
      <t>Показатель 1 .</t>
    </r>
    <r>
      <rPr>
        <sz val="9"/>
        <rFont val="Times New Roman"/>
        <family val="1"/>
      </rPr>
      <t xml:space="preserve">"Охват горячим питанием обучающихся общеобразовательных учреждений города Ржева" </t>
    </r>
  </si>
  <si>
    <r>
      <t xml:space="preserve">Показатель 1. </t>
    </r>
    <r>
      <rPr>
        <sz val="9"/>
        <rFont val="Times New Roman"/>
        <family val="1"/>
      </rPr>
      <t>"Доля обучающихся, охваченных горячим питанием в общеобразовательных учреждениях города Ржева в общей численности обучающихся"</t>
    </r>
  </si>
  <si>
    <t>Задача 2 "Обеспечение условий для сохранения и восстановления здоровья обучающихся за счет повышения качества здорового питания"</t>
  </si>
  <si>
    <t>Мероприятие 2.001 "Организация обеспечения учащихся начальных классов общеобразовательных учреждений города Ржева Тверской  области горячим питанием"</t>
  </si>
  <si>
    <r>
      <t>Показатель 1 .</t>
    </r>
    <r>
      <rPr>
        <sz val="9"/>
        <rFont val="Times New Roman"/>
        <family val="1"/>
      </rPr>
      <t>"Стоимость завтрака на одного учащегося начальной школы"</t>
    </r>
  </si>
  <si>
    <r>
      <t xml:space="preserve">Показатель 4. </t>
    </r>
    <r>
      <rPr>
        <sz val="9"/>
        <rFont val="Times New Roman"/>
        <family val="1"/>
      </rPr>
      <t>Уровень заболеваемости воспитанников</t>
    </r>
  </si>
  <si>
    <r>
      <t>Показатель 6.</t>
    </r>
    <r>
      <rPr>
        <sz val="9"/>
        <rFont val="Times New Roman"/>
        <family val="1"/>
      </rPr>
      <t xml:space="preserve"> "Доля  расходов бюджетных средств на проведение городского  конкурса-соревнования "Безопасное колесо" в  общем объеме бюджетных средств, выделенных на подпрограмму"</t>
    </r>
  </si>
  <si>
    <r>
      <t xml:space="preserve">Показатель 2. </t>
    </r>
    <r>
      <rPr>
        <sz val="9"/>
        <rFont val="Times New Roman"/>
        <family val="1"/>
      </rPr>
      <t>"Доля обучающихся начальной школы, охваченных горячим питанием в общеобразовательных учреждениях города Ржева"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</si>
  <si>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Негосударственного общеобразовательного учреждения «Лицей № 35",  получающих бесплатные завтраки за счет средств местного бюджета"</t>
    </r>
  </si>
  <si>
    <r>
      <t xml:space="preserve">Показатель </t>
    </r>
    <r>
      <rPr>
        <sz val="9"/>
        <rFont val="Times New Roman"/>
        <family val="1"/>
      </rPr>
      <t>"Количество муниципальных учреждений дошкольного образования города Ржева Тверской области, в которых проведены мероприятия по устройству видеонаблюдения"</t>
    </r>
  </si>
  <si>
    <r>
      <t xml:space="preserve">Показатель </t>
    </r>
    <r>
      <rPr>
        <sz val="9"/>
        <rFont val="Times New Roman"/>
        <family val="1"/>
      </rPr>
      <t>"Количество муниципальных учреждений дополнительного образования города Ржева Тверской области, в которых проведены мероприятия по устройству видеонаблюдения"</t>
    </r>
  </si>
  <si>
    <r>
      <t xml:space="preserve">Показатель 1. </t>
    </r>
    <r>
      <rPr>
        <sz val="9"/>
        <rFont val="Times New Roman"/>
        <family val="1"/>
      </rPr>
      <t>"Стоимость завтрака на одного учащегося начальной школы"</t>
    </r>
  </si>
  <si>
    <t>Мероприятие  2.003 "Субсидии на организацию обеспечения учащихся начальных классов муниципальных общеобразовательных организаций горячим питанием (за счет средств областного бюджета)"</t>
  </si>
  <si>
    <r>
      <t>Показатель 1.</t>
    </r>
    <r>
      <rPr>
        <sz val="9"/>
        <rFont val="Times New Roman"/>
        <family val="1"/>
      </rPr>
      <t xml:space="preserve"> "Стоимость завтрака на одного учащегося"</t>
    </r>
  </si>
  <si>
    <r>
      <t xml:space="preserve">Показатель 2. </t>
    </r>
    <r>
      <rPr>
        <sz val="9"/>
        <rFont val="Times New Roman"/>
        <family val="1"/>
      </rPr>
      <t>"Стоимость обеда на одного учащегося"</t>
    </r>
  </si>
  <si>
    <r>
      <t>Показатель  3</t>
    </r>
    <r>
      <rPr>
        <sz val="9"/>
        <rFont val="Times New Roman"/>
        <family val="1"/>
      </rPr>
      <t xml:space="preserve"> «Доля выпускников муниципальных  общеобразовательных учреждений, получивших аттестат о среднем общем образовании»</t>
    </r>
  </si>
  <si>
    <r>
      <t>Показатель  2</t>
    </r>
    <r>
      <rPr>
        <sz val="9"/>
        <rFont val="Times New Roman"/>
        <family val="1"/>
      </rPr>
      <t xml:space="preserve"> «Охват программами дошкольного образования детей в возрасте от 2 месяцев до  7 лет» </t>
    </r>
  </si>
  <si>
    <r>
      <t>Показатель  1</t>
    </r>
    <r>
      <rPr>
        <sz val="9"/>
        <rFont val="Times New Roman"/>
        <family val="1"/>
      </rPr>
      <t xml:space="preserve">   "Удовлетворенность населения города Ржева Тверской области качеством образовательных услуг и их доступностью"</t>
    </r>
  </si>
  <si>
    <r>
      <t xml:space="preserve">Показатель  4 </t>
    </r>
    <r>
      <rPr>
        <sz val="9"/>
        <rFont val="Times New Roman"/>
        <family val="1"/>
      </rPr>
      <t>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  </r>
  </si>
  <si>
    <t>да-1/нет-0</t>
  </si>
  <si>
    <r>
      <t xml:space="preserve">Показатель  </t>
    </r>
    <r>
      <rPr>
        <sz val="9"/>
        <rFont val="Times New Roman"/>
        <family val="1"/>
      </rPr>
      <t>"Доля детей дошкольного возраста, охваченных альтернативными формами организации дошкольного образования"</t>
    </r>
  </si>
  <si>
    <r>
      <t xml:space="preserve">Показатель </t>
    </r>
    <r>
      <rPr>
        <sz val="9"/>
        <rFont val="Times New Roman"/>
        <family val="1"/>
      </rPr>
      <t>"Количество человек, которым  необходимо пройти повышение квалификации"</t>
    </r>
  </si>
  <si>
    <r>
      <t xml:space="preserve">Показатель </t>
    </r>
    <r>
      <rPr>
        <sz val="9"/>
        <rFont val="Times New Roman"/>
        <family val="1"/>
      </rPr>
      <t>"Доля расходов дошкольных учреждений в части гашения кредиторской задолженности в общем объеме средств на дошкольное образование"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</si>
  <si>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случаев, выявленных в ходе проверки"</t>
    </r>
  </si>
  <si>
    <r>
      <t>Показатель 1.</t>
    </r>
    <r>
      <rPr>
        <sz val="9"/>
        <rFont val="Times New Roman"/>
        <family val="1"/>
      </rPr>
      <t xml:space="preserve"> "Доля общеобразовательных, дошкольных учреждений   и  учреждений  дополнительного образования, в которых необходимо выполнить текущий ремонт"</t>
    </r>
  </si>
  <si>
    <r>
      <t>Показатель 2. «</t>
    </r>
    <r>
      <rPr>
        <sz val="9"/>
        <color indexed="8"/>
        <rFont val="Times New Roman"/>
        <family val="1"/>
      </rPr>
      <t>Доля общеобразовательных, дошкольных учреждений   и  учреждений  дополнительного образования, в которых необходимо выполнить капитальный  ремонт»</t>
    </r>
  </si>
  <si>
    <t>Административное мероприятие 1.001  "Создание комиссии для оценки состояния зданий  образовательных учреждений города Ржева Тверской области, в которых требуется текущий ремонт"</t>
  </si>
  <si>
    <t>Задача 2  «Обеспечение капитального и текущего ремонта в образовательных учреждениях города Ржева Тверской области»</t>
  </si>
  <si>
    <t>Мероприятие 2.001 "Проведение  текущего ремонта в  муниципальных  учреждениях  дошкольного образования детей города Ржева Тверской области (для создания дополнительных групп)"</t>
  </si>
  <si>
    <r>
      <t xml:space="preserve">Показатель 1 </t>
    </r>
    <r>
      <rPr>
        <sz val="9"/>
        <rFont val="Times New Roman"/>
        <family val="1"/>
      </rPr>
      <t>"Доля общеобразовательных учреждений, имеющих энергетический паспорт "</t>
    </r>
  </si>
  <si>
    <t>Мероприятие 2.003 "Проведение текущего ремонта в  муниципальных  учреждениях  дошкольного образования детей города Ржева Тверской области"</t>
  </si>
  <si>
    <t>Цель "Обеспечение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среды"</t>
  </si>
  <si>
    <t>Х</t>
  </si>
  <si>
    <t>Ж</t>
  </si>
  <si>
    <t>Задача  1 "Оценка состояния зданий, сооружений и оборудования в общеобразовательных, дошкольных учреждениях  и учреждениях дополнительного образования города Ржева Тверской области"</t>
  </si>
  <si>
    <r>
      <t xml:space="preserve">Показатель  1. </t>
    </r>
    <r>
      <rPr>
        <sz val="9"/>
        <rFont val="Times New Roman"/>
        <family val="1"/>
      </rPr>
      <t>"Количество дошкольных учреждений города Ржева Тверской области, требующих оценки состояния зданий, сооружений"</t>
    </r>
  </si>
  <si>
    <t xml:space="preserve">Административное мероприятие  1.003 "Создание комиссии для оценки состояния зданий, сооружений и оборудования в  учреждениях дополнительного образования города Ржева Тверской области" </t>
  </si>
  <si>
    <r>
      <t>Показатель 2.</t>
    </r>
    <r>
      <rPr>
        <sz val="9"/>
        <rFont val="Times New Roman"/>
        <family val="1"/>
      </rPr>
      <t xml:space="preserve">  "Средняя заработная плата в дошкольных учреждениях в  части совершенствования оплаты труда категорий работников, на которые не распространяются Указы Президента РФ"</t>
    </r>
  </si>
  <si>
    <r>
      <t xml:space="preserve">Показатель 1. </t>
    </r>
    <r>
      <rPr>
        <sz val="9"/>
        <rFont val="Times New Roman"/>
        <family val="1"/>
      </rPr>
      <t>«Доля расходов дошкольных учреждений в  части совершенствования оплаты труда категорий работников, на которые не распространяются Указы Президента РФ  в общем объеме средств на дошкольное образование»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</si>
  <si>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"Доля расходов дошкольных учреждений в части укрепления и развития материально-технической базы за счет средств местного бюджета в общем объеме средств на дошкольное образование"</t>
    </r>
  </si>
  <si>
    <r>
      <t xml:space="preserve">Показатель 1 </t>
    </r>
    <r>
      <rPr>
        <sz val="9"/>
        <rFont val="Times New Roman"/>
        <family val="1"/>
      </rPr>
      <t xml:space="preserve"> "Доля расходов дошкольных учреждений на оснащение и обслуживание систем водоочистки  в общем объеме средств на дошкольное образование"</t>
    </r>
  </si>
  <si>
    <r>
      <t xml:space="preserve">Показатель 2 </t>
    </r>
    <r>
      <rPr>
        <sz val="9"/>
        <rFont val="Times New Roman"/>
        <family val="1"/>
      </rPr>
      <t>"Количество учреждений в которых установлена и обслуживается система водоочистки"</t>
    </r>
  </si>
  <si>
    <r>
      <t xml:space="preserve">Показатель  </t>
    </r>
    <r>
      <rPr>
        <sz val="9"/>
        <rFont val="Times New Roman"/>
        <family val="1"/>
      </rPr>
      <t>"Количество случаев, выявленных в ходе проверки"</t>
    </r>
  </si>
  <si>
    <r>
      <t xml:space="preserve">Показатель </t>
    </r>
    <r>
      <rPr>
        <sz val="9"/>
        <rFont val="Times New Roman"/>
        <family val="1"/>
      </rPr>
      <t>"Количество инспекционных проверок общеобразовательных учреждений"</t>
    </r>
  </si>
  <si>
    <r>
      <t xml:space="preserve">Показатель </t>
    </r>
    <r>
      <rPr>
        <sz val="9"/>
        <rFont val="Times New Roman"/>
        <family val="1"/>
      </rPr>
      <t>"Количество случаев, выявленных в ходе проверки"</t>
    </r>
  </si>
  <si>
    <r>
      <t xml:space="preserve">Показатель 9. </t>
    </r>
    <r>
      <rPr>
        <sz val="9"/>
        <rFont val="Times New Roman"/>
        <family val="1"/>
      </rPr>
      <t>"Количество реализованных мероприятий"</t>
    </r>
  </si>
  <si>
    <r>
      <t xml:space="preserve">Показатель 2 </t>
    </r>
    <r>
      <rPr>
        <sz val="9"/>
        <rFont val="Times New Roman"/>
        <family val="1"/>
      </rPr>
      <t>"Отсутствие кредиторской задолженности МАОУ ДЗООЦ "Зарница"</t>
    </r>
  </si>
  <si>
    <t>Административное мероприятие 1.002  "Обеспечение доступности горячего питания для обучающихся общеобразовательных учреждений города Ржева"</t>
  </si>
  <si>
    <r>
      <t xml:space="preserve">Показатель 3. </t>
    </r>
    <r>
      <rPr>
        <sz val="9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служащих"  </t>
    </r>
  </si>
  <si>
    <t>Н</t>
  </si>
  <si>
    <t>Показатель "Степень обеспеченности МАОУ ДЗООЦ "Зарница" с целью создания необходимых условий для отдыха и оздоровления детей за счёт местного бюджета"</t>
  </si>
  <si>
    <t>Показатель "Степень обеспеченности МАОУ ДЗООЦ "Зарница" с целью создания необходимых условий для отдыха и оздоровления детей за счёт областного бюджета"</t>
  </si>
  <si>
    <t>Показатель "Охват горячим питанием учащихся начальных классов муниципальных общеобразовательных организаций за счёт областного бюджета"</t>
  </si>
  <si>
    <t>Показатель "Охват питанием детей отдыхающих в пришкольных лагерях в каникулярное время за счёт областного бюджета"</t>
  </si>
  <si>
    <t>Показатель "Доля выполненных мероприятий по обеспечению комплексной безопасности"</t>
  </si>
  <si>
    <t>Мероприятие 1.009 "Расходы на создание условий для развития системы отдыха и оздоровления детей за счет средств местного бюджета"</t>
  </si>
  <si>
    <t>Мероприятие 2.005 "Расходы на организацию обеспечения учащихся начальных классов муниципальных общеобразовательных организаций горячим питанием (обл. бюджет)"</t>
  </si>
  <si>
    <t>Мероприятие 2.011" Мероприятия по переподготовке и повышению квалификации"</t>
  </si>
  <si>
    <t>Мероприятие 2.004 "Мероприятия по проведению оздоровительной кампании детей в рамках муниципального задания"</t>
  </si>
  <si>
    <t>Мероприятие 2.005 "Проведение текущего ремонта в муниципальных учреждениях дополнительного образования детей города Ржева Тверской области"</t>
  </si>
  <si>
    <r>
      <t xml:space="preserve">Показатель </t>
    </r>
    <r>
      <rPr>
        <sz val="9"/>
        <rFont val="Times New Roman"/>
        <family val="1"/>
      </rPr>
      <t xml:space="preserve"> "Количество муниципальных учреждений дополнительного образования детей города Ржева Тверской области, в зданиях которых проведен текущий ремонт за счет местного бюджета"</t>
    </r>
  </si>
  <si>
    <r>
      <t xml:space="preserve">Показатель  </t>
    </r>
    <r>
      <rPr>
        <sz val="9"/>
        <rFont val="Times New Roman"/>
        <family val="1"/>
      </rPr>
      <t xml:space="preserve"> "Периодичность проведения мероприятий"</t>
    </r>
  </si>
  <si>
    <t>Подпрограмма  1 "Развитие дошкольного образования в городе Ржеве Тверской области"</t>
  </si>
  <si>
    <r>
      <t>Показатель 2</t>
    </r>
    <r>
      <rPr>
        <sz val="9"/>
        <rFont val="Times New Roman"/>
        <family val="1"/>
      </rPr>
      <t>. " Количество введенных мест в ДОУ"</t>
    </r>
  </si>
  <si>
    <r>
      <t xml:space="preserve">Показатель 2  </t>
    </r>
    <r>
      <rPr>
        <sz val="9"/>
        <rFont val="Times New Roman"/>
        <family val="1"/>
      </rPr>
      <t>"Стоимость детодня в дошкольных учреждениях г. Ржева Тверской области"</t>
    </r>
  </si>
  <si>
    <t xml:space="preserve">Подпрограмма 3 «Развитие дополнительного образования в городе Ржеве Тверской области» </t>
  </si>
  <si>
    <t>Подпрограмма  4  "Обеспечение инновационного характера образования в городе Ржеве Тверской области"</t>
  </si>
  <si>
    <t>Подпрограмма 5 "Организация отдыха и оздоровления детей и подростков города Ржева Тверской области"</t>
  </si>
  <si>
    <r>
      <t xml:space="preserve">Показатель </t>
    </r>
    <r>
      <rPr>
        <sz val="9"/>
        <rFont val="Times New Roman"/>
        <family val="1"/>
      </rPr>
      <t>"Доля освоения средств на создание условий для развития системы отдыха и оздоровления детей за счет средств областного бюджета"</t>
    </r>
  </si>
  <si>
    <t>Подпрограмма 6 "Совершенствование организации питания в общеобразовательных учреждениях города Ржева Тверской области"</t>
  </si>
  <si>
    <t xml:space="preserve">код администра-тора программы
</t>
  </si>
  <si>
    <t xml:space="preserve">прог-рамма
</t>
  </si>
  <si>
    <t xml:space="preserve">под-прог-рам-ма
</t>
  </si>
  <si>
    <t xml:space="preserve">задача подпрог-раммы
</t>
  </si>
  <si>
    <t>Задача  1  "Обследование общеобразовательных, дошкольных учреждений   и  учреждений  дополнительного образования города Ржева Тверской области, в которых необходимо выполнить  ремонт  с учетом нормативных сроков эксплуатации зданий"</t>
  </si>
  <si>
    <t>Подпрограмма 7 "Проведение ремонта в образовательных учреждениях города Ржева Тверской области"</t>
  </si>
  <si>
    <t>Показатель "Количество актов, составленных по результатам проведения оценки состояния образовательных учреждений города Ржева Тверской области"</t>
  </si>
  <si>
    <r>
      <t xml:space="preserve">Показатель 2. </t>
    </r>
    <r>
      <rPr>
        <sz val="9"/>
        <rFont val="Times New Roman"/>
        <family val="1"/>
      </rPr>
      <t>"Процент освоения денежных средств выделенных на капитальный и текущий ремонт в образовательных учреждениях города Ржева Тверской области"</t>
    </r>
  </si>
  <si>
    <r>
      <t xml:space="preserve">Показатель </t>
    </r>
    <r>
      <rPr>
        <sz val="9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 капитальный и текущий ремонт за счет местного бюджета (для создания дополнительных групп)"</t>
    </r>
  </si>
  <si>
    <r>
      <t>Показатель   1</t>
    </r>
    <r>
      <rPr>
        <sz val="9"/>
        <rFont val="Times New Roman"/>
        <family val="1"/>
      </rPr>
      <t>. "Доля расходов на  комплексную безопасность  в общем объеме средств, выделенных на отрасль "Образование"</t>
    </r>
  </si>
  <si>
    <t>Мероприятие 2.002 "Комплексная безопасность в общеобразовательных учреждениях города Ржева Тверской области"</t>
  </si>
  <si>
    <t>Мероприятие  2.003 "Обеспечение безопасности в общеобразовательных учреждениях"</t>
  </si>
  <si>
    <t>Мероприятие 2.006 "Обеспечение комплексной безопасности зданий и помещений общеобразовательных учреждений"</t>
  </si>
  <si>
    <t xml:space="preserve">Программа, всего </t>
  </si>
  <si>
    <t>Задача  1 "Реализация мероприятий, направленных на ликвидацию очередности предоставления мест в дошкольных образовательных учреждениях"</t>
  </si>
  <si>
    <r>
      <t xml:space="preserve">Показатель 1. </t>
    </r>
    <r>
      <rPr>
        <sz val="9"/>
        <rFont val="Times New Roman"/>
        <family val="1"/>
      </rPr>
      <t>"Количество детей, ожидающих мест в дошкольные образовательные учреждения"</t>
    </r>
  </si>
  <si>
    <r>
      <t>Показатель  1</t>
    </r>
    <r>
      <rPr>
        <sz val="9"/>
        <rFont val="Times New Roman"/>
        <family val="1"/>
      </rPr>
      <t>. "Охват детей  с 2 месяцев  до 7 лет дошкольным образованием"</t>
    </r>
  </si>
  <si>
    <t xml:space="preserve"> Административное мероприятие 1.002. " Развитие альтернативных , в том числе малозатратных форм организации дошкольного образования"</t>
  </si>
  <si>
    <r>
      <t xml:space="preserve">Показатель 3. </t>
    </r>
    <r>
      <rPr>
        <sz val="9"/>
        <rFont val="Times New Roman"/>
        <family val="1"/>
      </rPr>
      <t xml:space="preserve">"Заполненность мест в дошкольных образовательных учреждениях"
</t>
    </r>
  </si>
  <si>
    <t>Мероприятие 2.001  "Расходы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организациях(за счет средств областного бюджета)"</t>
  </si>
  <si>
    <r>
      <t>Показатель 2.</t>
    </r>
    <r>
      <rPr>
        <sz val="9"/>
        <rFont val="Times New Roman"/>
        <family val="1"/>
      </rPr>
      <t xml:space="preserve"> "Доля расходов на учебный процесс  в общем объеме субвенции на дошкольное образование"</t>
    </r>
  </si>
  <si>
    <t>Мероприятие 2.006 "Мероприятия по переподготовке и повышению квалификации"</t>
  </si>
  <si>
    <r>
      <t xml:space="preserve">Показатель </t>
    </r>
    <r>
      <rPr>
        <sz val="9"/>
        <rFont val="Times New Roman"/>
        <family val="1"/>
      </rPr>
      <t>"Количество человек, которым необходимо пройти медицинский осмотр"</t>
    </r>
  </si>
  <si>
    <t>Мероприятие  2.009 "Обеспечение деятельности подведомственных учреждений(в части гашения кредиторской задолженности в рамках МЗ прошлых лет)"</t>
  </si>
  <si>
    <t>Мероприятие 2.010 "Мероприятия на оснащение и обслуживание систем водоочистки"</t>
  </si>
  <si>
    <r>
      <t xml:space="preserve">Показатель </t>
    </r>
    <r>
      <rPr>
        <sz val="9"/>
        <rFont val="Times New Roman"/>
        <family val="1"/>
      </rPr>
      <t>"Доля расходов дошкольных учреждений на модернизацию региональных систем образования в общем объеме средств на дошкольное образование"</t>
    </r>
  </si>
  <si>
    <t xml:space="preserve">Задача  1. "Обеспечение качества условий предоставления образовательных услуг" </t>
  </si>
  <si>
    <r>
      <t xml:space="preserve">Подпрограмма  2 </t>
    </r>
    <r>
      <rPr>
        <b/>
        <sz val="11"/>
        <rFont val="Times New Roman"/>
        <family val="1"/>
      </rPr>
      <t>"Модернизация  общего образования как института социального развития"</t>
    </r>
  </si>
  <si>
    <r>
      <t xml:space="preserve">Показатель 3. </t>
    </r>
    <r>
      <rPr>
        <sz val="9"/>
        <rFont val="Times New Roman"/>
        <family val="1"/>
      </rPr>
      <t>"Доля общеобразовательных учреждений, имеющих электронную библиотеку"</t>
    </r>
  </si>
  <si>
    <t>Административное мероприятие  1.001 "Обеспечение сетевого взаимодействия МОУ с целью предоставления качественных образовательных услуг (интернет)"</t>
  </si>
  <si>
    <r>
      <t xml:space="preserve">Показатель </t>
    </r>
    <r>
      <rPr>
        <sz val="9"/>
        <rFont val="Times New Roman"/>
        <family val="1"/>
      </rPr>
      <t>"Количество компьютеров, приходящихся на 100 учащихся"</t>
    </r>
  </si>
  <si>
    <r>
      <t xml:space="preserve">Показатель 1. </t>
    </r>
    <r>
      <rPr>
        <sz val="9"/>
        <rFont val="Times New Roman"/>
        <family val="1"/>
      </rPr>
      <t xml:space="preserve">"Среднемесячная заработная плата на 1 педагогического работника в общеобразовательных учреждениях"
</t>
    </r>
  </si>
  <si>
    <r>
      <t xml:space="preserve">Показатель 1. </t>
    </r>
    <r>
      <rPr>
        <sz val="9"/>
        <rFont val="Times New Roman"/>
        <family val="1"/>
      </rPr>
      <t xml:space="preserve">«Доля расходов на оплату труда в части совершенствования оплаты труда категорий работников, на которые не распространяются Указы Президента РФ в общем объеме средств, выделенных на общее образование»  </t>
    </r>
  </si>
  <si>
    <r>
      <t>Показатель 2.</t>
    </r>
    <r>
      <rPr>
        <sz val="9"/>
        <rFont val="Times New Roman"/>
        <family val="1"/>
      </rPr>
      <t xml:space="preserve">  "Проведение ежемесячных компенсационных выплат отдельным категориям граждан в размере 50 рублей"</t>
    </r>
  </si>
  <si>
    <t>Мероприятие 1.005 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укрепления и развития материально-технической базы)"</t>
  </si>
  <si>
    <r>
      <t xml:space="preserve">Показатель 1. </t>
    </r>
    <r>
      <rPr>
        <sz val="9"/>
        <rFont val="Times New Roman"/>
        <family val="1"/>
      </rPr>
      <t xml:space="preserve"> "Доля расходов общеобразовательных учреждений в части укрепления и развития материально-технической базы за счет средств местного бюджета в общем объеме средств на общее образование"</t>
    </r>
  </si>
  <si>
    <r>
      <t xml:space="preserve">Показатель 2. </t>
    </r>
    <r>
      <rPr>
        <sz val="9"/>
        <rFont val="Times New Roman"/>
        <family val="1"/>
      </rPr>
      <t>"Процент фактического освоения денежных средств, выделенных на укрепление и развитие материально-технической базы "</t>
    </r>
  </si>
  <si>
    <r>
      <t xml:space="preserve">Показатель </t>
    </r>
    <r>
      <rPr>
        <sz val="9"/>
        <rFont val="Times New Roman"/>
        <family val="1"/>
      </rPr>
      <t>"Доля расходов общеобразовательных учреждений в части гашения кредиторской задолженности в общем объеме средств, выделенных на  общее образование"</t>
    </r>
  </si>
  <si>
    <t>Мероприятие  1.008. "Обеспечение деятельности подведомственных учреждений(в части гашения кредиторской задолженности в рамках МЗ прошлых лет)"</t>
  </si>
  <si>
    <t>Мероприятие  1.009. "Обеспечение деятельности подведомственных учреждений (в части гашения кредиторской задолженности)"</t>
  </si>
  <si>
    <t>Показатель 1. "Процент уменьшения кредиторской задолженности подведомственных учреждений"</t>
  </si>
  <si>
    <t>Мероприятие  1.010. "Мероприятия на оснащение и обслуживание систем водоочистки"</t>
  </si>
  <si>
    <t>Показатель "Процент уменьшения кредиторской задолженности подведомственных учреждений (в рамках МЗ)"</t>
  </si>
  <si>
    <r>
      <t>Показатель 1</t>
    </r>
    <r>
      <rPr>
        <sz val="9"/>
        <rFont val="Times New Roman"/>
        <family val="1"/>
      </rPr>
      <t xml:space="preserve"> . "Доля расходов общеобразовательных учреждений на оснащение и обслуживание систем водоочистки в общем объеме средств на общее образование"</t>
    </r>
  </si>
  <si>
    <t>Показатель 2. "Количество учреждений в которых установлена и обслуживается система водоочистки"</t>
  </si>
  <si>
    <t>Мероприятие  1.011. "Мероприятия по энергосбережению и повышению энергоэффективности в  общеобразовательных учреждениях"</t>
  </si>
  <si>
    <t>Мероприятие  1.012. "Субсидии на реализацию мероприятий государственной программы Российской Федерации "Доступная среда на 2011-2015 годы" (за счет средств федерального бюджета)"</t>
  </si>
  <si>
    <t>Мероприятие  1.013. "Субсидии на реализацию мероприятий государственной программы Российской Федерации "Доступная среда на 2011-2015 годы" (за счет средств областного  бюджета)"</t>
  </si>
  <si>
    <t>Мероприятие 1.014. « Реализация мероприятий по внедрению Всероссийского физкультурно-спортивного комплекса «Готов к труду и обороне »(ГТО) за счет средств местного бюджета»</t>
  </si>
  <si>
    <t>Мероприятия  1.015.  "Проведение мероприятий по укреплению материально-технической базы в муниципальных общеобразовательных учреждениях города Ржева Тверской области для ликвидации II смены (за счет средств местного бюджета)"</t>
  </si>
  <si>
    <t>Мероприятие  1.017. "Расходы на укрепление материально-технической базы муниципальных общеобразовательных организаций за счет остатков прошлых лет (областной бюджет)"</t>
  </si>
  <si>
    <r>
      <t>Показатель  2.</t>
    </r>
    <r>
      <rPr>
        <sz val="9"/>
        <rFont val="Times New Roman"/>
        <family val="1"/>
      </rPr>
      <t xml:space="preserve"> "Уровень удовлетворенности населения качеством предоставляемых услуг"</t>
    </r>
  </si>
  <si>
    <r>
      <t xml:space="preserve">Показатель   5. </t>
    </r>
    <r>
      <rPr>
        <sz val="9"/>
        <rFont val="Times New Roman"/>
        <family val="1"/>
      </rPr>
      <t>"Доля выпускников 9-х классов, выбравших предметы по выбору для прохождения государственной итоговой аттестации в новой форме"</t>
    </r>
  </si>
  <si>
    <t>Административное мероприятие 2.001. «Осуществление учредителем контроля за выполнением стандарта муниципальной услуги"</t>
  </si>
  <si>
    <t xml:space="preserve"> Административное мероприятие 2.002. «Проведение семинаров, анкетирования, социологических опросов по вопросам обеспечения качества образования» </t>
  </si>
  <si>
    <r>
      <t>Показатель 1.</t>
    </r>
    <r>
      <rPr>
        <sz val="9"/>
        <rFont val="Times New Roman"/>
        <family val="1"/>
      </rPr>
      <t xml:space="preserve"> "Доля учителей, принявших участие в методических семинарах" </t>
    </r>
  </si>
  <si>
    <r>
      <t xml:space="preserve">Показатель 2. </t>
    </r>
    <r>
      <rPr>
        <sz val="9"/>
        <rFont val="Times New Roman"/>
        <family val="1"/>
      </rPr>
      <t>"Количество видеоконференций, проводимых базовыми школами"</t>
    </r>
  </si>
  <si>
    <r>
      <t>Показатель 1.</t>
    </r>
    <r>
      <rPr>
        <sz val="9"/>
        <rFont val="Times New Roman"/>
        <family val="1"/>
      </rPr>
      <t xml:space="preserve"> «Охват детей услугами дополнительного образования в учреждениях дополнительного образования детей»
</t>
    </r>
  </si>
  <si>
    <r>
      <t>Показатель  2.</t>
    </r>
    <r>
      <rPr>
        <sz val="9"/>
        <rFont val="Times New Roman"/>
        <family val="1"/>
      </rPr>
      <t xml:space="preserve"> "Комплектование контингента воспитанников в МУДОД"</t>
    </r>
  </si>
  <si>
    <t>Административное мероприятие 1.001. «Методическое сопровождение развития дополнительного образования детей»</t>
  </si>
  <si>
    <t>Административное мероприятие 1.002. "Контроль соблюдения функционирования учреждений дополнительного образования и выполнение требований к программам дополнительного образования"</t>
  </si>
  <si>
    <t>Задача  2. "Создание условий для развития системы дополнительного образования детей города Ржева"</t>
  </si>
  <si>
    <r>
      <t xml:space="preserve">Показатель 2 </t>
    </r>
    <r>
      <rPr>
        <sz val="9"/>
        <rFont val="Times New Roman"/>
        <family val="1"/>
      </rPr>
      <t xml:space="preserve">"Процент фактического освоения денежных средств, выделенных на создание условий для развития системы дополнительного образования города Ржева" </t>
    </r>
  </si>
  <si>
    <r>
      <t>Показатель 1</t>
    </r>
    <r>
      <rPr>
        <sz val="9"/>
        <rFont val="Times New Roman"/>
        <family val="1"/>
      </rPr>
      <t xml:space="preserve"> "Доля расходов в части совершенствования оплаты труда категорий работников, на которые не распространяются Указы Президента РФ в общем ФОТ на дополнительное образование"</t>
    </r>
  </si>
  <si>
    <r>
      <t xml:space="preserve">Показатель  3. </t>
    </r>
    <r>
      <rPr>
        <sz val="9"/>
        <rFont val="Times New Roman"/>
        <family val="1"/>
      </rPr>
      <t xml:space="preserve">"Норматив расходов за счет средств областного бюджета, связанный с оплатой стоимости путевки в загородные оздоровительные лагеря для детей  бюджетных работников"  </t>
    </r>
  </si>
  <si>
    <r>
      <t xml:space="preserve">Показатель  3. </t>
    </r>
    <r>
      <rPr>
        <sz val="9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служащих"  </t>
    </r>
  </si>
  <si>
    <r>
      <t xml:space="preserve">Показатель 1 </t>
    </r>
    <r>
      <rPr>
        <sz val="9"/>
        <rFont val="Times New Roman"/>
        <family val="1"/>
      </rPr>
      <t>"Доля расходов бюджета города Ржева на питание обучающихся  в общем объёме расходов  бюджета города Ржева на отрасль "Образование"</t>
    </r>
  </si>
  <si>
    <r>
      <t>Показатель  1.</t>
    </r>
    <r>
      <rPr>
        <sz val="9"/>
        <rFont val="Times New Roman"/>
        <family val="1"/>
      </rPr>
      <t xml:space="preserve"> "Доля расходов на  проведение капитального и текущего  ремонта в общем объеме средств, выделенных на отрасль "Образование"</t>
    </r>
  </si>
  <si>
    <r>
      <t xml:space="preserve">Показатель </t>
    </r>
    <r>
      <rPr>
        <sz val="9"/>
        <rFont val="Times New Roman"/>
        <family val="1"/>
      </rPr>
      <t>"Количество муниципальных общеобразовательных учреждений  города Ржева Тверской области, требующих оценки состояния зданий, сооружений и оборудования"</t>
    </r>
  </si>
  <si>
    <r>
      <t xml:space="preserve">Показатель </t>
    </r>
    <r>
      <rPr>
        <sz val="9"/>
        <rFont val="Times New Roman"/>
        <family val="1"/>
      </rPr>
      <t>"Количество  учреждений дополнительного образования города Ржева Тверской области, требующих оценки состояния зданий, сооружений и оборудования"</t>
    </r>
  </si>
  <si>
    <r>
      <t xml:space="preserve">Показатель </t>
    </r>
    <r>
      <rPr>
        <sz val="9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проведены мероприятия по комплексной безопасности"</t>
    </r>
  </si>
  <si>
    <r>
      <t>Показатель</t>
    </r>
    <r>
      <rPr>
        <sz val="9"/>
        <rFont val="Times New Roman"/>
        <family val="1"/>
      </rPr>
      <t xml:space="preserve"> "Количество муниципальных общеобразовательных учреждений города Ржева Тверской области, в зданиях которых проведены мероприятия по комплексной безопасности"</t>
    </r>
  </si>
  <si>
    <t>Мероприятие 1.018 "Улучшение условий охраны труда"</t>
  </si>
  <si>
    <r>
      <t xml:space="preserve">Показатель </t>
    </r>
    <r>
      <rPr>
        <sz val="9"/>
        <rFont val="Times New Roman"/>
        <family val="1"/>
      </rPr>
      <t xml:space="preserve"> Количество человек, которым необходимо пройти медицинский осмотр"</t>
    </r>
  </si>
  <si>
    <t>Административное мероприятие  1.019. "Проведение анализа загрузки каждой единицы штатного расписания"</t>
  </si>
  <si>
    <t>Административное мероприятие 1.020. "Проведение анализа внешних совместителей, получающих з/пл за выполнение схожих функций в нескольких муниципальных учреждениях"</t>
  </si>
  <si>
    <t>Мероприятие 2.009 "Улучшение условий охраны труда"</t>
  </si>
  <si>
    <t>Мероприятие  2.008 "Проведение городского конкурса «Радуга"</t>
  </si>
  <si>
    <t xml:space="preserve">Административное мероприятие  2.009 "Публикации, репортажи  в городских СМИ о проведении городских мероприятий,   размещение информации на сайтах муниципальных образовательных учреждений, Отдела  образования" 
</t>
  </si>
  <si>
    <t>Мероприятие 1.011 "Расходы на укрепление материально-технической базы муниципальных организаций отдыха и оздоровления детей за счет средств местного бюджета"</t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</si>
  <si>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>"Количество учреждений, в которых проведены мероприятия  по укреплению материально-технической "</t>
    </r>
  </si>
  <si>
    <t>Мероприятие 2.008 «Расходы на проведение капитального ремонта и укрепление материально-технической базы муниципальных общеобразовательных организаций за счет средств местного бюджета"</t>
  </si>
  <si>
    <t>x</t>
  </si>
  <si>
    <t>Мероприятие  2.008 " Обеспечение безопасности в муниципальных  учреждениях  дошкольного образования детей города Ржева Тверской области""</t>
  </si>
  <si>
    <t>Мероприятие  2.009 " Обеспечение безопасности в муниципальных  учреждениях  дополнительного образования детей города Ржева Тверской области""</t>
  </si>
  <si>
    <t>Мероприятие 2.006 «Проведение ремонта в муниципальном автономном образовательном учреждении дополнительного образования детей детский загородный оздоровительно-образовательный центр "Зарница"</t>
  </si>
  <si>
    <r>
      <t xml:space="preserve">Показатель </t>
    </r>
    <r>
      <rPr>
        <sz val="9"/>
        <rFont val="Times New Roman"/>
        <family val="1"/>
      </rPr>
      <t>"Доля расходов на проведение ремонта в муниципальном автономном образовательном учреждении дополнительного образования детей детский загородный оздоровительно-образовательный центр "Зарница ,выделенных на проведение ремонта в образовательных учреждениях города Ржева Тверской области"</t>
    </r>
  </si>
  <si>
    <t>Административное мероприятие 2.010 "Проведение анализа загрузки каждой единицы штатного расписания"</t>
  </si>
  <si>
    <t>Административное мероприятие 2.011 "Проведение анализа внешних совместителей, получающих з/пл за выполнение схожих функций в нескольких муниципальных учреждениях"</t>
  </si>
  <si>
    <r>
      <t>Показатель</t>
    </r>
    <r>
      <rPr>
        <sz val="9"/>
        <rFont val="Times New Roman"/>
        <family val="1"/>
      </rPr>
      <t xml:space="preserve"> "Количество учреждений дополнительного образования  города Ржева Тверской области, в зданиях которых проведены мероприятия по комплексной безопасности"</t>
    </r>
  </si>
  <si>
    <t>Задача   2 "Обеспечение комплексной безопасности в образовательных учреждениях города Ржева Тверской области"</t>
  </si>
  <si>
    <t>Мероприятие  2.001  "Комплексная безопасность в дошкольных учреждениях города Ржева Тверской области"</t>
  </si>
  <si>
    <t>82
32
1,2</t>
  </si>
  <si>
    <t>Единица  измерения</t>
  </si>
  <si>
    <t>значение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</si>
  <si>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</si>
  <si>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</si>
  <si>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</si>
  <si>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</si>
  <si>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Годы реализации программы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</si>
  <si>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</si>
  <si>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</si>
  <si>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</si>
  <si>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</si>
  <si>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 Программа - муниципальная  программа города Ржева Тверской области</t>
  </si>
  <si>
    <t xml:space="preserve">4. Задача - задача подпрограммы.
</t>
  </si>
  <si>
    <t xml:space="preserve">5.  Мероприятие - мероприятие подпрограммы.
</t>
  </si>
  <si>
    <t xml:space="preserve">6. Административное мероприятие - административное мероприятие подпрограммы или обеспечивающей подпрограммы.
</t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</si>
  <si>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</si>
  <si>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>Программная часть</t>
  </si>
  <si>
    <t xml:space="preserve">код целевой статьи расхода бюджета
</t>
  </si>
  <si>
    <t xml:space="preserve">направление расходов
</t>
  </si>
  <si>
    <t xml:space="preserve">2. Цель - цель муниципальной программы города Ржева Тверской области.
</t>
  </si>
  <si>
    <t xml:space="preserve">3. Подпрограмма  - подпрограмма муниципальной  программы  города Ржева Тверской области </t>
  </si>
  <si>
    <t>х</t>
  </si>
  <si>
    <t>Цели программы, подпрограммы,  задачи  подпрограммы, мероприятия  (административные мероприятия) подпрограммы,  и их показатели</t>
  </si>
  <si>
    <t>2014 год</t>
  </si>
  <si>
    <t>2015 год</t>
  </si>
  <si>
    <t>2016 год</t>
  </si>
  <si>
    <t>2017 год</t>
  </si>
  <si>
    <t>2018 год</t>
  </si>
  <si>
    <t>2019 год</t>
  </si>
  <si>
    <r>
      <rPr>
        <b/>
        <sz val="9"/>
        <rFont val="Times New Roman"/>
        <family val="1"/>
      </rPr>
      <t xml:space="preserve">Задача 2 "Обеспечение высокого качества услуг дошкольного образования" </t>
    </r>
    <r>
      <rPr>
        <sz val="9"/>
        <rFont val="Times New Roman"/>
        <family val="1"/>
      </rPr>
      <t xml:space="preserve"> </t>
    </r>
  </si>
  <si>
    <t>Мероприятие  2.003 "Предоставление общедоступного и бесплатного дошкольного образования в бюджетных учреждениях(в части расходов на текущее содержание)"</t>
  </si>
  <si>
    <t>руб.</t>
  </si>
  <si>
    <t>%</t>
  </si>
  <si>
    <t>П</t>
  </si>
  <si>
    <t>Г</t>
  </si>
  <si>
    <t>Мероприятие 2.005 "Расходы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организаций),реализующих образовательную программу дошкольного образования"</t>
  </si>
  <si>
    <t>чел.</t>
  </si>
  <si>
    <t>О</t>
  </si>
  <si>
    <t>В</t>
  </si>
  <si>
    <t>-</t>
  </si>
  <si>
    <t>тыс. руб.</t>
  </si>
  <si>
    <t>ед.</t>
  </si>
  <si>
    <t>шт.</t>
  </si>
  <si>
    <t xml:space="preserve"> руб.</t>
  </si>
  <si>
    <r>
      <t>1</t>
    </r>
    <r>
      <rPr>
        <b/>
        <sz val="9"/>
        <rFont val="Times New Roman"/>
        <family val="1"/>
      </rPr>
      <t>.001 Расходы на руководство и управление "Центральный аппарат"</t>
    </r>
  </si>
  <si>
    <t xml:space="preserve">
82
24
1,2
0,05
</t>
  </si>
  <si>
    <t xml:space="preserve">
82
24
1,2
0,03
</t>
  </si>
  <si>
    <t>Б</t>
  </si>
  <si>
    <t>срок</t>
  </si>
  <si>
    <t>1 раз в месяц</t>
  </si>
  <si>
    <t>Административное мероприятие  3.003  "Организация взаимодействия, консультирования, методического сопровождения педагогов"</t>
  </si>
  <si>
    <t>в течение учебного года</t>
  </si>
  <si>
    <t>S</t>
  </si>
  <si>
    <t>тыс.рублей</t>
  </si>
  <si>
    <t>тыс.руб.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</si>
  <si>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</si>
  <si>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</si>
  <si>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t>С</t>
  </si>
  <si>
    <t>Административное мероприятие   1.001 "Методическое сопровождение развития дошкольного образования"</t>
  </si>
  <si>
    <r>
      <t>Показатель 1</t>
    </r>
    <r>
      <rPr>
        <sz val="9"/>
        <rFont val="Times New Roman"/>
        <family val="1"/>
      </rPr>
      <t>."Среднемесячная заработная плата на 1 педагогического работника в дошкольных учреждениях"</t>
    </r>
  </si>
  <si>
    <r>
      <t>Показатель1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20%"</t>
    </r>
  </si>
  <si>
    <r>
      <t>Показатель 2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50%"</t>
    </r>
  </si>
  <si>
    <r>
      <t>Показатель 3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100%"</t>
    </r>
  </si>
  <si>
    <t>Мероприятие 2.007 "Улучшение условий охраны труда"</t>
  </si>
  <si>
    <r>
      <t>Показатель   2.</t>
    </r>
    <r>
      <rPr>
        <sz val="9"/>
        <rFont val="Times New Roman"/>
        <family val="1"/>
      </rPr>
      <t xml:space="preserve"> " Количество получателей мест в реконструированных ДОУ"</t>
    </r>
  </si>
  <si>
    <r>
      <t>Показатель 1</t>
    </r>
    <r>
      <rPr>
        <sz val="9"/>
        <rFont val="Times New Roman"/>
        <family val="1"/>
      </rPr>
      <t>."Охват детей дошкольного возраста программами дошкольного образования"</t>
    </r>
  </si>
  <si>
    <r>
      <t>Показатель 2</t>
    </r>
    <r>
      <rPr>
        <sz val="9"/>
        <rFont val="Times New Roman"/>
        <family val="1"/>
      </rPr>
      <t>."Доля расходов на дошкольное образование в объеме средств, выделенных   на отрасль " Образование"</t>
    </r>
  </si>
  <si>
    <t>Мероприятие 2.008 "Обеспечение деятельности подведомственных учреждений (в части гашения кредиторской задолженности)"</t>
  </si>
  <si>
    <t>Административное мероприятие 2.011 "Проведение анализа загрузки каждой единицы штатного расписания"</t>
  </si>
  <si>
    <t>Административное мероприятие 2.012 "Проведение анализа внешних совместителей, получающих з/пл за выполнение схожих функций в нескольких муниципальных учреждениях"</t>
  </si>
  <si>
    <r>
      <t>Показатель 2.</t>
    </r>
    <r>
      <rPr>
        <sz val="9"/>
        <rFont val="Times New Roman"/>
        <family val="1"/>
      </rPr>
      <t xml:space="preserve"> "Количество не занятых единиц"</t>
    </r>
  </si>
  <si>
    <r>
      <t>Показатель 1.</t>
    </r>
    <r>
      <rPr>
        <sz val="9"/>
        <rFont val="Times New Roman"/>
        <family val="1"/>
      </rPr>
      <t xml:space="preserve"> "Количество занятых единиц на одного работника"</t>
    </r>
  </si>
  <si>
    <t>Мероприятие  2.013 "Субсидии на модернизацию региональных систем дошкольного образования"</t>
  </si>
  <si>
    <t>Мероприятие  2.014 "Мероприятия по энергосбережению и повышению энергоэффективности в дошкольных образовательных учреждениях"</t>
  </si>
  <si>
    <r>
      <t>Показатель 1.</t>
    </r>
    <r>
      <rPr>
        <sz val="9"/>
        <rFont val="Times New Roman"/>
        <family val="1"/>
      </rPr>
      <t xml:space="preserve"> "Доля учащихся старшей ступени МОУ, имеющих возможность выбора профиля обучения, обеспеченного необходимым оборудованием и высококвалифицированными кадрами"</t>
    </r>
  </si>
  <si>
    <r>
      <t>Показатель 4.</t>
    </r>
    <r>
      <rPr>
        <sz val="9"/>
        <rFont val="Times New Roman"/>
        <family val="1"/>
      </rPr>
      <t xml:space="preserve">  "Доля педагогических кадров, прошедших курсы повышения квалификации за текущий год"</t>
    </r>
  </si>
  <si>
    <r>
      <t>Показатель 5.</t>
    </r>
    <r>
      <rPr>
        <sz val="9"/>
        <rFont val="Times New Roman"/>
        <family val="1"/>
      </rPr>
      <t xml:space="preserve"> "Доля расходов на общее образование в общем объеме средств, выделенных на отрасль "Образование"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</si>
  <si>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«Доля расходов на учебный процесс  в общем объеме субвенции на общее образование»  </t>
    </r>
  </si>
  <si>
    <t>Мероприятие 1.004"Предоставление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расходов на текущее содержание)"</t>
  </si>
  <si>
    <t>Мероприятие  1.006. "Мероприятия по переподготовке и повышению квалификации"</t>
  </si>
  <si>
    <t>Мероприятие   1.007.  "Обеспечение деятельности подведомственных учреждений (в части гашения кредиторской задолженности)"</t>
  </si>
  <si>
    <r>
      <t xml:space="preserve">Показатель 1 </t>
    </r>
    <r>
      <rPr>
        <sz val="9"/>
        <rFont val="Times New Roman"/>
        <family val="1"/>
      </rPr>
      <t>"Доля расходов бюджета города Ржева на дополнительное образование в общем объёме средств, выделенных на отрасль «Образование»</t>
    </r>
  </si>
  <si>
    <t>Задача  2 "Достижение качества образовательных результатов обучающихся"</t>
  </si>
  <si>
    <r>
      <t>Показатель 1.</t>
    </r>
    <r>
      <rPr>
        <sz val="9"/>
        <rFont val="Times New Roman"/>
        <family val="1"/>
      </rPr>
      <t xml:space="preserve"> "Охват детей программами общего среднего образования в образовательных учреждениях"</t>
    </r>
  </si>
  <si>
    <r>
      <t>Показатель  3.</t>
    </r>
    <r>
      <rPr>
        <sz val="9"/>
        <rFont val="Times New Roman"/>
        <family val="1"/>
      </rPr>
      <t xml:space="preserve"> "Доля  выпускников, сдавших единый государственный экзамен по русскому языку на 85 баллов и более, к численности выпускников, участвовавших в ЕГЭ по русскому языку"</t>
    </r>
  </si>
  <si>
    <r>
      <t>Показатель  4.</t>
    </r>
    <r>
      <rPr>
        <sz val="9"/>
        <rFont val="Times New Roman"/>
        <family val="1"/>
      </rPr>
      <t xml:space="preserve"> "Доля  выпускников, сдавших единый государственный экзамен по математике на 85 баллов и более, к численности выпускников, участвовавших в ЕГЭ по математике"</t>
    </r>
  </si>
  <si>
    <t xml:space="preserve">Задача  1 "Удовлетворение потребности населения в получении услуг дополнительного образования детей"
</t>
  </si>
  <si>
    <r>
      <t>Показатель  1.</t>
    </r>
    <r>
      <rPr>
        <sz val="9"/>
        <rFont val="Times New Roman"/>
        <family val="1"/>
      </rPr>
      <t xml:space="preserve"> «Доля обучающихся, охваченных дополнительным образованием в учреждениях дополнительного образования детей в общей численности обучающихся»</t>
    </r>
  </si>
  <si>
    <r>
      <t>Показатель 1.</t>
    </r>
    <r>
      <rPr>
        <sz val="9"/>
        <rFont val="Times New Roman"/>
        <family val="1"/>
      </rPr>
      <t xml:space="preserve"> "Доля расходов в части совершенствования оплаты труда по категориям работников в соответствии с Указом Президента РФ в общем объеме средств на дополнительное образование"</t>
    </r>
  </si>
  <si>
    <r>
      <t>Показатель 2.</t>
    </r>
    <r>
      <rPr>
        <sz val="9"/>
        <rFont val="Times New Roman"/>
        <family val="1"/>
      </rPr>
      <t xml:space="preserve"> "Среднемесячная заработная плата на 1 педагогического работника в учреждениях дополнительного образования"</t>
    </r>
  </si>
  <si>
    <r>
      <t>Показатель 1.</t>
    </r>
    <r>
      <rPr>
        <sz val="9"/>
        <rFont val="Times New Roman"/>
        <family val="1"/>
      </rPr>
      <t xml:space="preserve"> "Доля расходов в части текущего содержания  в общем объеме средств на дополнительное образование"</t>
    </r>
  </si>
  <si>
    <r>
      <t>Показатель 1.</t>
    </r>
    <r>
      <rPr>
        <sz val="9"/>
        <rFont val="Times New Roman"/>
        <family val="1"/>
      </rPr>
      <t xml:space="preserve"> "Доля расходов учреждений дополнительного образования в части укрепления и развития материально-технической базы за счет средств местного бюджета в общем объёме средств на  дополнительное образование"</t>
    </r>
  </si>
  <si>
    <t>Мероприятие  2.005 "Мероприятия по переподготовке и повышению квалификации"</t>
  </si>
  <si>
    <t>Мероприятие  2.006 "Обеспечение деятельности подведомственных  учреждений (в части гашения кредиторской задолженности)"</t>
  </si>
  <si>
    <t xml:space="preserve">Мероприятие 2.007 "Обеспечение деятельности подведомственных учреждений(в части гашения кредиторской задолженности в рамках МЗ прошлых лет)"
</t>
  </si>
  <si>
    <t>Задача   1 "Стимулирование творческой активности участников образовательного процесса"</t>
  </si>
  <si>
    <r>
      <t>Показатель 1.</t>
    </r>
    <r>
      <rPr>
        <sz val="9"/>
        <rFont val="Times New Roman"/>
        <family val="1"/>
      </rPr>
      <t>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  </r>
  </si>
  <si>
    <r>
      <t xml:space="preserve">Показатель 1. </t>
    </r>
    <r>
      <rPr>
        <sz val="9"/>
        <rFont val="Times New Roman"/>
        <family val="1"/>
      </rPr>
      <t xml:space="preserve">   "Доля победителей олимпиад по предметам муниципального, регионального, всероссийского уровня"</t>
    </r>
  </si>
  <si>
    <t>Мероприятие 1.002. "Субсидия на 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победителей"</t>
  </si>
  <si>
    <r>
      <t>Показатель 1.</t>
    </r>
    <r>
      <rPr>
        <sz val="9"/>
        <rFont val="Times New Roman"/>
        <family val="1"/>
      </rPr>
      <t xml:space="preserve">   "Количество муниципальных олимпиад младших школьников"</t>
    </r>
  </si>
  <si>
    <r>
      <t>Показатель  2.</t>
    </r>
    <r>
      <rPr>
        <sz val="9"/>
        <rFont val="Times New Roman"/>
        <family val="1"/>
      </rPr>
      <t xml:space="preserve">   "Доля учащихся МОУ, принимающих участие в  олимпиадах младших школьников"</t>
    </r>
  </si>
  <si>
    <t xml:space="preserve">Задача   2  «Внедрение инновационного научно-методического обеспечения процесса обучения  детей»
</t>
  </si>
  <si>
    <r>
      <t>Показатель</t>
    </r>
    <r>
      <rPr>
        <sz val="9"/>
        <rFont val="Times New Roman"/>
        <family val="1"/>
      </rPr>
      <t xml:space="preserve"> "Количество человек, которым необходимо пройти повышение квалификации"</t>
    </r>
  </si>
  <si>
    <r>
      <t xml:space="preserve">Показатель </t>
    </r>
    <r>
      <rPr>
        <sz val="9"/>
        <rFont val="Times New Roman"/>
        <family val="1"/>
      </rPr>
      <t>"Доля расходов общеобразовательных учреждений на реализацию мероприятий государственной программы "Доступная среда на 2011-2015 годы" за счет средств федерального бюджета в общем объеме средств на общее образование"</t>
    </r>
  </si>
  <si>
    <r>
      <t xml:space="preserve">Показатель  </t>
    </r>
    <r>
      <rPr>
        <sz val="9"/>
        <rFont val="Times New Roman"/>
        <family val="1"/>
      </rPr>
      <t>"Доля расходов общеобразовательных учреждений на реализацию мероприятий государственной программы "Доступная среда на 2011-2015 годы" за счет средств областного бюджета в общем объеме средств на общее образование"</t>
    </r>
  </si>
  <si>
    <r>
      <t xml:space="preserve">Показатель </t>
    </r>
    <r>
      <rPr>
        <sz val="9"/>
        <rFont val="Times New Roman"/>
        <family val="1"/>
      </rPr>
      <t>"Количество учреждений, в которых реализованы мероприятия по внедрению Всероссийского физкультурно-спортивного комплекса "Готов к труду и обороне"(ГТО) за счет средств местного бюджета"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</si>
  <si>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учреждений, в которых проведены мероприятия  по укреплению материально-технической базы в муниципальных общеобразовательных учреждениях города Ржева Тверской области для ликвидации II смены"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</si>
  <si>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>"Количество учреждений, в которых проведены мероприятия  по укреплению материально-технической базы в муниципальных общеобразовательных учреждениях города Ржева Тверской области для ликвидации II смены"</t>
    </r>
  </si>
  <si>
    <t xml:space="preserve">да-1/нет-0 </t>
  </si>
  <si>
    <t>Мероприятие  2.001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по категориям работников в соответствии с Указом Президента РФ) "</t>
  </si>
  <si>
    <t>Мероприятие 2.003 "Предоставление общедоступного и бесплатного дополнительного образования детей в бюджетных учреждениях в области образования (в части расходов на текущее содержание)"</t>
  </si>
  <si>
    <r>
      <t xml:space="preserve">Показатель </t>
    </r>
    <r>
      <rPr>
        <sz val="9"/>
        <rFont val="Times New Roman"/>
        <family val="1"/>
      </rPr>
      <t xml:space="preserve"> "Количество человек, которым необходимо пройти курсы повышения квалификации"</t>
    </r>
  </si>
  <si>
    <r>
      <t xml:space="preserve">Показатель </t>
    </r>
    <r>
      <rPr>
        <sz val="9"/>
        <rFont val="Times New Roman"/>
        <family val="1"/>
      </rPr>
      <t xml:space="preserve"> "Доля расходов учреждений дополнительного образования в части гашения кредиторской задолженности в общем объёме средств на дополнительное образование"</t>
    </r>
  </si>
  <si>
    <r>
      <t>Показатель</t>
    </r>
    <r>
      <rPr>
        <sz val="9"/>
        <rFont val="Times New Roman"/>
        <family val="1"/>
      </rPr>
      <t xml:space="preserve">   "Количество участников городского конкурса "Радуга"</t>
    </r>
  </si>
  <si>
    <r>
      <t xml:space="preserve">Показатель </t>
    </r>
    <r>
      <rPr>
        <sz val="9"/>
        <rFont val="Times New Roman"/>
        <family val="1"/>
      </rPr>
      <t xml:space="preserve"> "Количество участников военно-спортивной игры "Зарница"</t>
    </r>
  </si>
  <si>
    <t>Мероприятие    3.001  "Проведение городского конкура «Учитель года»</t>
  </si>
  <si>
    <r>
      <t xml:space="preserve">Показатель </t>
    </r>
    <r>
      <rPr>
        <sz val="9"/>
        <rFont val="Times New Roman"/>
        <family val="1"/>
      </rPr>
      <t xml:space="preserve"> "Доля учителей, принимающих участие в конкурсе"</t>
    </r>
  </si>
  <si>
    <t>Мероприятие 3.002  "Проведение городского конкура «Воспитатель  года»</t>
  </si>
  <si>
    <r>
      <t xml:space="preserve">Показатель  </t>
    </r>
    <r>
      <rPr>
        <sz val="9"/>
        <rFont val="Times New Roman"/>
        <family val="1"/>
      </rPr>
      <t xml:space="preserve"> "Доля воспитателей, принимающих участие в конкурсе"</t>
    </r>
  </si>
  <si>
    <r>
      <t xml:space="preserve">Показатель  </t>
    </r>
    <r>
      <rPr>
        <sz val="9"/>
        <rFont val="Times New Roman"/>
        <family val="1"/>
      </rPr>
      <t xml:space="preserve"> "Количество участников Поста №1"</t>
    </r>
  </si>
  <si>
    <t xml:space="preserve"> да-1/нет-0</t>
  </si>
  <si>
    <r>
      <t xml:space="preserve">Показатель  </t>
    </r>
    <r>
      <rPr>
        <sz val="9"/>
        <rFont val="Times New Roman"/>
        <family val="1"/>
      </rPr>
      <t>"Мониторинг за деятельностью образовательных учреждений по обеспеченности обучающихся горячим питанием"</t>
    </r>
  </si>
  <si>
    <t>Показатель 2 "Удовлетворенность качеством питания в общеобразовательных учреждениях города Ржева"</t>
  </si>
  <si>
    <t>Показатель 2. "Средний размер заработной платы сотрудников МАОУ ДЗООЦ "Зарница"</t>
  </si>
  <si>
    <r>
      <t>Показатель 2. "</t>
    </r>
    <r>
      <rPr>
        <sz val="9"/>
        <rFont val="Times New Roman"/>
        <family val="1"/>
      </rPr>
      <t>Доля профинансированных мероприятий в части расходов на текущее содержание в общем объеме запланированных средств на текущее содержание"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</si>
</sst>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419]General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"/>
  </numFmts>
  <fonts count="43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66" fontId="0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34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2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572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2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13" fillId="24" borderId="0" xfId="0" applyFont="1" applyFill="1" applyBorder="1" applyAlignment="1">
      <alignment/>
    </xf>
    <xf numFmtId="0" fontId="12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25" borderId="11" xfId="0" applyNumberFormat="1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0" fontId="12" fillId="26" borderId="0" xfId="0" applyFont="1" applyFill="1" applyAlignment="1">
      <alignment/>
    </xf>
    <xf numFmtId="0" fontId="1" fillId="25" borderId="12" xfId="0" applyNumberFormat="1" applyFont="1" applyFill="1" applyBorder="1" applyAlignment="1">
      <alignment vertical="top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165" fontId="1" fillId="25" borderId="11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5" fontId="1" fillId="25" borderId="10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5" borderId="11" xfId="0" applyNumberFormat="1" applyFont="1" applyFill="1" applyBorder="1" applyAlignment="1">
      <alignment vertical="top" wrapText="1"/>
    </xf>
    <xf numFmtId="0" fontId="1" fillId="24" borderId="0" xfId="33" applyNumberFormat="1" applyFont="1" applyFill="1" applyBorder="1" applyAlignment="1">
      <alignment vertical="center" wrapText="1" shrinkToFit="1"/>
      <protection/>
    </xf>
    <xf numFmtId="0" fontId="1" fillId="27" borderId="11" xfId="0" applyNumberFormat="1" applyFont="1" applyFill="1" applyBorder="1" applyAlignment="1">
      <alignment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 vertical="center" wrapText="1"/>
    </xf>
    <xf numFmtId="0" fontId="2" fillId="25" borderId="12" xfId="0" applyNumberFormat="1" applyFont="1" applyFill="1" applyBorder="1" applyAlignment="1">
      <alignment vertical="top" wrapText="1"/>
    </xf>
    <xf numFmtId="1" fontId="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0" fontId="1" fillId="25" borderId="11" xfId="0" applyNumberFormat="1" applyFont="1" applyFill="1" applyBorder="1" applyAlignment="1">
      <alignment horizontal="left" vertical="center" wrapText="1"/>
    </xf>
    <xf numFmtId="0" fontId="12" fillId="24" borderId="13" xfId="0" applyFont="1" applyFill="1" applyBorder="1" applyAlignment="1">
      <alignment/>
    </xf>
    <xf numFmtId="0" fontId="2" fillId="27" borderId="11" xfId="0" applyFont="1" applyFill="1" applyBorder="1" applyAlignment="1">
      <alignment horizontal="center" vertical="center" wrapText="1"/>
    </xf>
    <xf numFmtId="165" fontId="2" fillId="27" borderId="11" xfId="0" applyNumberFormat="1" applyFont="1" applyFill="1" applyBorder="1" applyAlignment="1">
      <alignment horizontal="center" vertical="center" wrapText="1"/>
    </xf>
    <xf numFmtId="164" fontId="2" fillId="27" borderId="11" xfId="0" applyNumberFormat="1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165" fontId="2" fillId="27" borderId="11" xfId="0" applyNumberFormat="1" applyFont="1" applyFill="1" applyBorder="1" applyAlignment="1">
      <alignment horizontal="center" vertical="center"/>
    </xf>
    <xf numFmtId="165" fontId="1" fillId="25" borderId="10" xfId="0" applyNumberFormat="1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/>
    </xf>
    <xf numFmtId="0" fontId="1" fillId="25" borderId="15" xfId="0" applyNumberFormat="1" applyFont="1" applyFill="1" applyBorder="1" applyAlignment="1">
      <alignment horizontal="left" wrapText="1"/>
    </xf>
    <xf numFmtId="0" fontId="1" fillId="25" borderId="11" xfId="0" applyNumberFormat="1" applyFont="1" applyFill="1" applyBorder="1" applyAlignment="1">
      <alignment horizontal="left" wrapText="1"/>
    </xf>
    <xf numFmtId="164" fontId="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11" xfId="0" applyNumberFormat="1" applyFont="1" applyFill="1" applyBorder="1" applyAlignment="1" applyProtection="1">
      <alignment horizontal="left" wrapText="1"/>
      <protection locked="0"/>
    </xf>
    <xf numFmtId="0" fontId="2" fillId="25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>
      <alignment vertical="top" wrapText="1"/>
    </xf>
    <xf numFmtId="164" fontId="2" fillId="25" borderId="12" xfId="0" applyNumberFormat="1" applyFont="1" applyFill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top" wrapText="1"/>
    </xf>
    <xf numFmtId="164" fontId="1" fillId="25" borderId="10" xfId="0" applyNumberFormat="1" applyFont="1" applyFill="1" applyBorder="1" applyAlignment="1">
      <alignment horizontal="center" vertical="center" wrapText="1"/>
    </xf>
    <xf numFmtId="165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0" fontId="1" fillId="25" borderId="12" xfId="0" applyNumberFormat="1" applyFont="1" applyFill="1" applyBorder="1" applyAlignment="1" applyProtection="1">
      <alignment horizontal="left" wrapText="1"/>
      <protection locked="0"/>
    </xf>
    <xf numFmtId="0" fontId="2" fillId="25" borderId="12" xfId="0" applyFont="1" applyFill="1" applyBorder="1" applyAlignment="1" applyProtection="1">
      <alignment horizontal="center" vertical="center" wrapText="1"/>
      <protection locked="0"/>
    </xf>
    <xf numFmtId="164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5" borderId="11" xfId="0" applyNumberFormat="1" applyFont="1" applyFill="1" applyBorder="1" applyAlignment="1">
      <alignment horizontal="center" vertical="center"/>
    </xf>
    <xf numFmtId="0" fontId="2" fillId="25" borderId="11" xfId="0" applyNumberFormat="1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center" vertical="center"/>
    </xf>
    <xf numFmtId="0" fontId="1" fillId="25" borderId="11" xfId="0" applyNumberFormat="1" applyFont="1" applyFill="1" applyBorder="1" applyAlignment="1">
      <alignment wrapText="1"/>
    </xf>
    <xf numFmtId="0" fontId="4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7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3" fontId="2" fillId="25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top" wrapText="1"/>
    </xf>
    <xf numFmtId="0" fontId="1" fillId="8" borderId="10" xfId="0" applyFont="1" applyFill="1" applyBorder="1" applyAlignment="1">
      <alignment horizontal="center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165" fontId="1" fillId="28" borderId="10" xfId="0" applyNumberFormat="1" applyFont="1" applyFill="1" applyBorder="1" applyAlignment="1">
      <alignment horizontal="center" vertical="center"/>
    </xf>
    <xf numFmtId="165" fontId="1" fillId="8" borderId="10" xfId="0" applyNumberFormat="1" applyFont="1" applyFill="1" applyBorder="1" applyAlignment="1">
      <alignment horizontal="center" vertical="center" wrapText="1"/>
    </xf>
    <xf numFmtId="0" fontId="1" fillId="28" borderId="11" xfId="0" applyNumberFormat="1" applyFont="1" applyFill="1" applyBorder="1" applyAlignment="1">
      <alignment vertical="top" wrapText="1"/>
    </xf>
    <xf numFmtId="0" fontId="1" fillId="28" borderId="11" xfId="0" applyFont="1" applyFill="1" applyBorder="1" applyAlignment="1">
      <alignment horizontal="center" vertical="center" wrapText="1"/>
    </xf>
    <xf numFmtId="165" fontId="1" fillId="28" borderId="11" xfId="0" applyNumberFormat="1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1" fillId="28" borderId="11" xfId="0" applyNumberFormat="1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65" fontId="1" fillId="27" borderId="11" xfId="0" applyNumberFormat="1" applyFont="1" applyFill="1" applyBorder="1" applyAlignment="1">
      <alignment horizontal="center" vertical="center" wrapText="1"/>
    </xf>
    <xf numFmtId="164" fontId="2" fillId="27" borderId="11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 wrapText="1"/>
      <protection locked="0"/>
    </xf>
    <xf numFmtId="0" fontId="1" fillId="25" borderId="12" xfId="0" applyFont="1" applyFill="1" applyBorder="1" applyAlignment="1">
      <alignment horizontal="center" vertical="center" wrapText="1"/>
    </xf>
    <xf numFmtId="164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11" xfId="0" applyNumberFormat="1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165" fontId="18" fillId="25" borderId="11" xfId="0" applyNumberFormat="1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0" fontId="1" fillId="29" borderId="11" xfId="0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/>
    </xf>
    <xf numFmtId="164" fontId="18" fillId="24" borderId="10" xfId="0" applyNumberFormat="1" applyFont="1" applyFill="1" applyBorder="1" applyAlignment="1">
      <alignment horizontal="center" vertical="center" wrapText="1"/>
    </xf>
    <xf numFmtId="164" fontId="3" fillId="24" borderId="17" xfId="0" applyNumberFormat="1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165" fontId="2" fillId="25" borderId="11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4" fontId="2" fillId="25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" fillId="25" borderId="10" xfId="0" applyNumberFormat="1" applyFont="1" applyFill="1" applyBorder="1" applyAlignment="1">
      <alignment horizontal="center" vertical="center" wrapText="1"/>
    </xf>
    <xf numFmtId="165" fontId="2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13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/>
    </xf>
    <xf numFmtId="164" fontId="20" fillId="25" borderId="11" xfId="0" applyNumberFormat="1" applyFont="1" applyFill="1" applyBorder="1" applyAlignment="1">
      <alignment horizontal="center" vertical="center"/>
    </xf>
    <xf numFmtId="0" fontId="1" fillId="25" borderId="18" xfId="0" applyNumberFormat="1" applyFont="1" applyFill="1" applyBorder="1" applyAlignment="1">
      <alignment vertical="top" wrapText="1"/>
    </xf>
    <xf numFmtId="0" fontId="2" fillId="27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5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16" xfId="0" applyFont="1" applyFill="1" applyBorder="1" applyAlignment="1">
      <alignment horizontal="center" vertical="center" wrapText="1"/>
    </xf>
    <xf numFmtId="0" fontId="1" fillId="27" borderId="12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top" wrapText="1"/>
    </xf>
    <xf numFmtId="0" fontId="2" fillId="25" borderId="13" xfId="0" applyFont="1" applyFill="1" applyBorder="1" applyAlignment="1">
      <alignment horizontal="center" vertical="center"/>
    </xf>
    <xf numFmtId="0" fontId="1" fillId="27" borderId="10" xfId="0" applyNumberFormat="1" applyFont="1" applyFill="1" applyBorder="1" applyAlignment="1">
      <alignment vertical="top" wrapText="1"/>
    </xf>
    <xf numFmtId="0" fontId="21" fillId="24" borderId="10" xfId="0" applyFont="1" applyFill="1" applyBorder="1" applyAlignment="1">
      <alignment horizontal="justify"/>
    </xf>
    <xf numFmtId="0" fontId="1" fillId="25" borderId="10" xfId="0" applyNumberFormat="1" applyFont="1" applyFill="1" applyBorder="1" applyAlignment="1">
      <alignment vertical="top" wrapText="1"/>
    </xf>
    <xf numFmtId="165" fontId="3" fillId="24" borderId="13" xfId="0" applyNumberFormat="1" applyFont="1" applyFill="1" applyBorder="1" applyAlignment="1">
      <alignment horizontal="center" vertical="center" wrapText="1"/>
    </xf>
    <xf numFmtId="0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5" borderId="12" xfId="0" applyNumberFormat="1" applyFont="1" applyFill="1" applyBorder="1" applyAlignment="1">
      <alignment horizontal="center" vertical="center" wrapText="1"/>
    </xf>
    <xf numFmtId="165" fontId="2" fillId="25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/>
    </xf>
    <xf numFmtId="165" fontId="2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2" fillId="25" borderId="19" xfId="0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vertical="top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0" fontId="2" fillId="25" borderId="19" xfId="0" applyNumberFormat="1" applyFont="1" applyFill="1" applyBorder="1" applyAlignment="1">
      <alignment vertical="top" wrapText="1"/>
    </xf>
    <xf numFmtId="1" fontId="1" fillId="25" borderId="0" xfId="0" applyNumberFormat="1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/>
    </xf>
    <xf numFmtId="0" fontId="12" fillId="8" borderId="13" xfId="0" applyFont="1" applyFill="1" applyBorder="1" applyAlignment="1">
      <alignment/>
    </xf>
    <xf numFmtId="164" fontId="3" fillId="24" borderId="13" xfId="0" applyNumberFormat="1" applyFont="1" applyFill="1" applyBorder="1" applyAlignment="1">
      <alignment horizontal="center" vertical="center" wrapText="1"/>
    </xf>
    <xf numFmtId="0" fontId="1" fillId="25" borderId="18" xfId="0" applyFont="1" applyFill="1" applyBorder="1" applyAlignment="1" applyProtection="1">
      <alignment horizontal="center" vertical="center" wrapText="1"/>
      <protection locked="0"/>
    </xf>
    <xf numFmtId="164" fontId="1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4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 applyProtection="1">
      <alignment horizontal="center" vertical="center" wrapText="1"/>
      <protection locked="0"/>
    </xf>
    <xf numFmtId="0" fontId="2" fillId="25" borderId="10" xfId="0" applyFont="1" applyFill="1" applyBorder="1" applyAlignment="1">
      <alignment vertical="center" wrapText="1"/>
    </xf>
    <xf numFmtId="0" fontId="2" fillId="24" borderId="11" xfId="0" applyNumberFormat="1" applyFont="1" applyFill="1" applyBorder="1" applyAlignment="1">
      <alignment vertical="top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4" fillId="24" borderId="0" xfId="0" applyFont="1" applyFill="1" applyAlignment="1">
      <alignment horizontal="right"/>
    </xf>
    <xf numFmtId="0" fontId="2" fillId="25" borderId="18" xfId="0" applyFont="1" applyFill="1" applyBorder="1" applyAlignment="1">
      <alignment horizontal="center" vertical="center" wrapText="1"/>
    </xf>
    <xf numFmtId="164" fontId="2" fillId="25" borderId="18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0" fontId="1" fillId="25" borderId="11" xfId="0" applyNumberFormat="1" applyFont="1" applyFill="1" applyBorder="1" applyAlignment="1">
      <alignment horizontal="left" vertical="top" wrapText="1"/>
    </xf>
    <xf numFmtId="0" fontId="21" fillId="25" borderId="11" xfId="0" applyNumberFormat="1" applyFont="1" applyFill="1" applyBorder="1" applyAlignment="1" applyProtection="1">
      <alignment horizontal="left" vertical="top" wrapText="1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20" fillId="25" borderId="10" xfId="0" applyNumberFormat="1" applyFont="1" applyFill="1" applyBorder="1" applyAlignment="1">
      <alignment vertical="top" wrapText="1"/>
    </xf>
    <xf numFmtId="0" fontId="3" fillId="8" borderId="10" xfId="0" applyFont="1" applyFill="1" applyBorder="1" applyAlignment="1">
      <alignment/>
    </xf>
    <xf numFmtId="0" fontId="18" fillId="8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18" fillId="25" borderId="11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3" fillId="28" borderId="11" xfId="0" applyFont="1" applyFill="1" applyBorder="1" applyAlignment="1">
      <alignment/>
    </xf>
    <xf numFmtId="0" fontId="3" fillId="28" borderId="16" xfId="0" applyFont="1" applyFill="1" applyBorder="1" applyAlignment="1">
      <alignment/>
    </xf>
    <xf numFmtId="0" fontId="18" fillId="28" borderId="11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28" fillId="25" borderId="1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18" fillId="24" borderId="13" xfId="0" applyFont="1" applyFill="1" applyBorder="1" applyAlignment="1">
      <alignment horizontal="center"/>
    </xf>
    <xf numFmtId="0" fontId="18" fillId="25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18" fillId="24" borderId="20" xfId="0" applyFont="1" applyFill="1" applyBorder="1" applyAlignment="1">
      <alignment/>
    </xf>
    <xf numFmtId="0" fontId="1" fillId="25" borderId="11" xfId="0" applyNumberFormat="1" applyFont="1" applyFill="1" applyBorder="1" applyAlignment="1" applyProtection="1">
      <alignment horizontal="left" vertical="top" wrapText="1"/>
      <protection locked="0"/>
    </xf>
    <xf numFmtId="0" fontId="1" fillId="24" borderId="10" xfId="33" applyNumberFormat="1" applyFont="1" applyFill="1" applyBorder="1" applyAlignment="1">
      <alignment vertical="center" wrapText="1" shrinkToFit="1"/>
      <protection/>
    </xf>
    <xf numFmtId="0" fontId="3" fillId="25" borderId="10" xfId="0" applyFont="1" applyFill="1" applyBorder="1" applyAlignment="1">
      <alignment horizontal="center" vertical="center" wrapText="1"/>
    </xf>
    <xf numFmtId="165" fontId="2" fillId="24" borderId="13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left" vertical="top" wrapText="1"/>
      <protection locked="0"/>
    </xf>
    <xf numFmtId="0" fontId="2" fillId="25" borderId="19" xfId="0" applyFont="1" applyFill="1" applyBorder="1" applyAlignment="1" applyProtection="1">
      <alignment horizontal="left" vertical="top" wrapText="1"/>
      <protection locked="0"/>
    </xf>
    <xf numFmtId="0" fontId="2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25" borderId="11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2" fillId="26" borderId="10" xfId="0" applyFont="1" applyFill="1" applyBorder="1" applyAlignment="1">
      <alignment/>
    </xf>
    <xf numFmtId="0" fontId="4" fillId="26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center" vertical="center"/>
    </xf>
    <xf numFmtId="165" fontId="2" fillId="25" borderId="11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164" fontId="1" fillId="25" borderId="11" xfId="0" applyNumberFormat="1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167" fontId="3" fillId="24" borderId="10" xfId="0" applyNumberFormat="1" applyFont="1" applyFill="1" applyBorder="1" applyAlignment="1">
      <alignment horizontal="center" vertical="center" wrapText="1"/>
    </xf>
    <xf numFmtId="165" fontId="2" fillId="25" borderId="12" xfId="0" applyNumberFormat="1" applyFont="1" applyFill="1" applyBorder="1" applyAlignment="1">
      <alignment horizontal="center" vertical="center" wrapText="1"/>
    </xf>
    <xf numFmtId="165" fontId="2" fillId="25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1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NumberFormat="1" applyFont="1" applyFill="1" applyBorder="1" applyAlignment="1">
      <alignment horizontal="center" vertical="center" wrapText="1"/>
    </xf>
    <xf numFmtId="1" fontId="18" fillId="24" borderId="13" xfId="0" applyNumberFormat="1" applyFont="1" applyFill="1" applyBorder="1" applyAlignment="1">
      <alignment horizontal="center" vertical="center" wrapText="1"/>
    </xf>
    <xf numFmtId="0" fontId="2" fillId="25" borderId="21" xfId="0" applyNumberFormat="1" applyFont="1" applyFill="1" applyBorder="1" applyAlignment="1">
      <alignment vertical="top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2" fillId="25" borderId="14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 wrapText="1"/>
    </xf>
    <xf numFmtId="0" fontId="3" fillId="24" borderId="20" xfId="0" applyNumberFormat="1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65" fontId="1" fillId="25" borderId="11" xfId="0" applyNumberFormat="1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/>
    </xf>
    <xf numFmtId="164" fontId="1" fillId="5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165" fontId="3" fillId="24" borderId="13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165" fontId="1" fillId="25" borderId="10" xfId="0" applyNumberFormat="1" applyFont="1" applyFill="1" applyBorder="1" applyAlignment="1">
      <alignment horizontal="center" vertical="center" wrapText="1"/>
    </xf>
    <xf numFmtId="165" fontId="18" fillId="24" borderId="10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/>
    </xf>
    <xf numFmtId="164" fontId="1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65" fontId="2" fillId="27" borderId="11" xfId="0" applyNumberFormat="1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1" fillId="27" borderId="11" xfId="0" applyFont="1" applyFill="1" applyBorder="1" applyAlignment="1">
      <alignment horizontal="center" vertical="center"/>
    </xf>
    <xf numFmtId="165" fontId="1" fillId="25" borderId="10" xfId="0" applyNumberFormat="1" applyFont="1" applyFill="1" applyBorder="1" applyAlignment="1">
      <alignment horizontal="center" vertical="center"/>
    </xf>
    <xf numFmtId="165" fontId="2" fillId="25" borderId="11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 wrapText="1"/>
    </xf>
    <xf numFmtId="165" fontId="2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5" borderId="12" xfId="0" applyNumberFormat="1" applyFont="1" applyFill="1" applyBorder="1" applyAlignment="1">
      <alignment horizontal="center" vertical="center" wrapText="1"/>
    </xf>
    <xf numFmtId="0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5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164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11" xfId="0" applyFont="1" applyFill="1" applyBorder="1" applyAlignment="1" applyProtection="1">
      <alignment horizontal="center" vertical="center" wrapText="1"/>
      <protection locked="0"/>
    </xf>
    <xf numFmtId="3" fontId="2" fillId="25" borderId="10" xfId="0" applyNumberFormat="1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164" fontId="21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5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12" xfId="0" applyNumberFormat="1" applyFont="1" applyFill="1" applyBorder="1" applyAlignment="1">
      <alignment horizontal="left" wrapText="1"/>
    </xf>
    <xf numFmtId="0" fontId="1" fillId="25" borderId="22" xfId="0" applyFont="1" applyFill="1" applyBorder="1" applyAlignment="1" applyProtection="1">
      <alignment horizontal="center" vertical="center" wrapText="1"/>
      <protection locked="0"/>
    </xf>
    <xf numFmtId="164" fontId="2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3" xfId="0" applyNumberFormat="1" applyFont="1" applyFill="1" applyBorder="1" applyAlignment="1">
      <alignment horizontal="center" vertical="center" wrapText="1"/>
    </xf>
    <xf numFmtId="3" fontId="3" fillId="24" borderId="13" xfId="0" applyNumberFormat="1" applyFont="1" applyFill="1" applyBorder="1" applyAlignment="1">
      <alignment horizontal="center" vertical="center" wrapText="1"/>
    </xf>
    <xf numFmtId="0" fontId="1" fillId="25" borderId="18" xfId="0" applyNumberFormat="1" applyFont="1" applyFill="1" applyBorder="1" applyAlignment="1">
      <alignment horizontal="left" wrapText="1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14" xfId="0" applyFont="1" applyFill="1" applyBorder="1" applyAlignment="1">
      <alignment horizontal="center" vertical="center" wrapText="1"/>
    </xf>
    <xf numFmtId="164" fontId="2" fillId="25" borderId="14" xfId="0" applyNumberFormat="1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/>
    </xf>
    <xf numFmtId="165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13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1" fillId="25" borderId="11" xfId="0" applyNumberFormat="1" applyFont="1" applyFill="1" applyBorder="1" applyAlignment="1">
      <alignment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165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vertical="top" wrapText="1"/>
    </xf>
    <xf numFmtId="0" fontId="4" fillId="24" borderId="0" xfId="0" applyFont="1" applyFill="1" applyAlignment="1">
      <alignment horizontal="right"/>
    </xf>
    <xf numFmtId="0" fontId="6" fillId="24" borderId="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/>
    </xf>
    <xf numFmtId="0" fontId="18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7" fillId="30" borderId="10" xfId="0" applyFont="1" applyFill="1" applyBorder="1" applyAlignment="1">
      <alignment/>
    </xf>
    <xf numFmtId="0" fontId="7" fillId="30" borderId="10" xfId="0" applyFont="1" applyFill="1" applyBorder="1" applyAlignment="1">
      <alignment horizontal="center"/>
    </xf>
    <xf numFmtId="0" fontId="1" fillId="31" borderId="11" xfId="0" applyNumberFormat="1" applyFont="1" applyFill="1" applyBorder="1" applyAlignment="1">
      <alignment vertical="top" wrapText="1"/>
    </xf>
    <xf numFmtId="0" fontId="1" fillId="31" borderId="11" xfId="0" applyFont="1" applyFill="1" applyBorder="1" applyAlignment="1">
      <alignment horizontal="center" vertical="center" wrapText="1"/>
    </xf>
    <xf numFmtId="0" fontId="1" fillId="31" borderId="12" xfId="0" applyFont="1" applyFill="1" applyBorder="1" applyAlignment="1">
      <alignment horizontal="center" vertical="center" wrapText="1"/>
    </xf>
    <xf numFmtId="164" fontId="1" fillId="31" borderId="10" xfId="0" applyNumberFormat="1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/>
    </xf>
    <xf numFmtId="0" fontId="18" fillId="22" borderId="10" xfId="0" applyFont="1" applyFill="1" applyBorder="1" applyAlignment="1">
      <alignment/>
    </xf>
    <xf numFmtId="0" fontId="7" fillId="32" borderId="11" xfId="0" applyNumberFormat="1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/>
    </xf>
    <xf numFmtId="0" fontId="7" fillId="22" borderId="10" xfId="0" applyFont="1" applyFill="1" applyBorder="1" applyAlignment="1">
      <alignment/>
    </xf>
    <xf numFmtId="0" fontId="7" fillId="22" borderId="10" xfId="0" applyFont="1" applyFill="1" applyBorder="1" applyAlignment="1">
      <alignment vertical="top" wrapText="1"/>
    </xf>
    <xf numFmtId="164" fontId="7" fillId="22" borderId="10" xfId="0" applyNumberFormat="1" applyFont="1" applyFill="1" applyBorder="1" applyAlignment="1">
      <alignment horizontal="center" vertical="center" wrapText="1"/>
    </xf>
    <xf numFmtId="164" fontId="7" fillId="22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/>
    </xf>
    <xf numFmtId="0" fontId="18" fillId="30" borderId="10" xfId="0" applyFont="1" applyFill="1" applyBorder="1" applyAlignment="1">
      <alignment/>
    </xf>
    <xf numFmtId="0" fontId="1" fillId="30" borderId="10" xfId="0" applyFont="1" applyFill="1" applyBorder="1" applyAlignment="1">
      <alignment vertical="top" wrapText="1"/>
    </xf>
    <xf numFmtId="0" fontId="1" fillId="30" borderId="10" xfId="0" applyFont="1" applyFill="1" applyBorder="1" applyAlignment="1">
      <alignment horizontal="center" vertical="center" wrapText="1"/>
    </xf>
    <xf numFmtId="164" fontId="1" fillId="30" borderId="10" xfId="0" applyNumberFormat="1" applyFont="1" applyFill="1" applyBorder="1" applyAlignment="1">
      <alignment horizontal="center" vertical="center"/>
    </xf>
    <xf numFmtId="165" fontId="1" fillId="30" borderId="10" xfId="0" applyNumberFormat="1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164" fontId="1" fillId="30" borderId="10" xfId="0" applyNumberFormat="1" applyFont="1" applyFill="1" applyBorder="1" applyAlignment="1">
      <alignment horizontal="center" vertical="center" wrapText="1"/>
    </xf>
    <xf numFmtId="165" fontId="1" fillId="31" borderId="10" xfId="0" applyNumberFormat="1" applyFont="1" applyFill="1" applyBorder="1" applyAlignment="1">
      <alignment horizontal="center" vertical="center"/>
    </xf>
    <xf numFmtId="165" fontId="1" fillId="30" borderId="10" xfId="0" applyNumberFormat="1" applyFont="1" applyFill="1" applyBorder="1" applyAlignment="1">
      <alignment horizontal="center" vertical="center" wrapText="1"/>
    </xf>
    <xf numFmtId="164" fontId="1" fillId="31" borderId="11" xfId="0" applyNumberFormat="1" applyFont="1" applyFill="1" applyBorder="1" applyAlignment="1">
      <alignment horizontal="center" vertical="center"/>
    </xf>
    <xf numFmtId="164" fontId="1" fillId="31" borderId="11" xfId="0" applyNumberFormat="1" applyFont="1" applyFill="1" applyBorder="1" applyAlignment="1">
      <alignment horizontal="center" vertical="center" wrapText="1"/>
    </xf>
    <xf numFmtId="165" fontId="1" fillId="31" borderId="11" xfId="0" applyNumberFormat="1" applyFont="1" applyFill="1" applyBorder="1" applyAlignment="1">
      <alignment horizontal="center" vertical="center" wrapText="1"/>
    </xf>
    <xf numFmtId="164" fontId="1" fillId="31" borderId="10" xfId="0" applyNumberFormat="1" applyFont="1" applyFill="1" applyBorder="1" applyAlignment="1">
      <alignment horizontal="center" vertical="center"/>
    </xf>
    <xf numFmtId="0" fontId="1" fillId="31" borderId="10" xfId="0" applyNumberFormat="1" applyFont="1" applyFill="1" applyBorder="1" applyAlignment="1">
      <alignment vertical="top" wrapText="1"/>
    </xf>
    <xf numFmtId="0" fontId="1" fillId="31" borderId="10" xfId="0" applyFont="1" applyFill="1" applyBorder="1" applyAlignment="1">
      <alignment horizontal="center" vertical="center" wrapText="1"/>
    </xf>
    <xf numFmtId="165" fontId="1" fillId="31" borderId="10" xfId="0" applyNumberFormat="1" applyFont="1" applyFill="1" applyBorder="1" applyAlignment="1">
      <alignment horizontal="center" vertical="center" wrapText="1"/>
    </xf>
    <xf numFmtId="165" fontId="1" fillId="30" borderId="14" xfId="0" applyNumberFormat="1" applyFont="1" applyFill="1" applyBorder="1" applyAlignment="1">
      <alignment horizontal="center" vertical="center" wrapText="1"/>
    </xf>
    <xf numFmtId="0" fontId="1" fillId="30" borderId="14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/>
    </xf>
    <xf numFmtId="0" fontId="3" fillId="31" borderId="16" xfId="0" applyFont="1" applyFill="1" applyBorder="1" applyAlignment="1">
      <alignment/>
    </xf>
    <xf numFmtId="0" fontId="18" fillId="31" borderId="11" xfId="0" applyFont="1" applyFill="1" applyBorder="1" applyAlignment="1">
      <alignment/>
    </xf>
    <xf numFmtId="0" fontId="1" fillId="30" borderId="11" xfId="33" applyNumberFormat="1" applyFont="1" applyFill="1" applyBorder="1" applyAlignment="1">
      <alignment vertical="center" wrapText="1" shrinkToFit="1"/>
      <protection/>
    </xf>
    <xf numFmtId="164" fontId="18" fillId="30" borderId="10" xfId="0" applyNumberFormat="1" applyFont="1" applyFill="1" applyBorder="1" applyAlignment="1">
      <alignment horizontal="center" vertical="center" wrapText="1"/>
    </xf>
    <xf numFmtId="0" fontId="18" fillId="30" borderId="13" xfId="0" applyFont="1" applyFill="1" applyBorder="1" applyAlignment="1">
      <alignment/>
    </xf>
    <xf numFmtId="0" fontId="1" fillId="30" borderId="12" xfId="33" applyNumberFormat="1" applyFont="1" applyFill="1" applyBorder="1" applyAlignment="1">
      <alignment vertical="center" wrapText="1" shrinkToFit="1"/>
      <protection/>
    </xf>
    <xf numFmtId="164" fontId="1" fillId="31" borderId="13" xfId="0" applyNumberFormat="1" applyFont="1" applyFill="1" applyBorder="1" applyAlignment="1">
      <alignment horizontal="center" vertical="center"/>
    </xf>
    <xf numFmtId="164" fontId="18" fillId="30" borderId="13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left" vertical="center" wrapText="1"/>
    </xf>
    <xf numFmtId="0" fontId="1" fillId="30" borderId="10" xfId="0" applyNumberFormat="1" applyFont="1" applyFill="1" applyBorder="1" applyAlignment="1">
      <alignment vertical="top" wrapText="1"/>
    </xf>
    <xf numFmtId="0" fontId="18" fillId="31" borderId="11" xfId="0" applyFont="1" applyFill="1" applyBorder="1" applyAlignment="1">
      <alignment horizontal="center" vertical="center" wrapText="1"/>
    </xf>
    <xf numFmtId="164" fontId="1" fillId="30" borderId="10" xfId="0" applyNumberFormat="1" applyFont="1" applyFill="1" applyBorder="1" applyAlignment="1">
      <alignment horizontal="center" vertical="center" wrapText="1"/>
    </xf>
    <xf numFmtId="164" fontId="18" fillId="30" borderId="10" xfId="0" applyNumberFormat="1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vertical="top" wrapText="1"/>
    </xf>
    <xf numFmtId="0" fontId="1" fillId="31" borderId="11" xfId="0" applyNumberFormat="1" applyFont="1" applyFill="1" applyBorder="1" applyAlignment="1">
      <alignment vertical="top" wrapText="1"/>
    </xf>
    <xf numFmtId="0" fontId="1" fillId="31" borderId="11" xfId="0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vertical="top" wrapText="1"/>
    </xf>
    <xf numFmtId="0" fontId="18" fillId="34" borderId="11" xfId="0" applyFont="1" applyFill="1" applyBorder="1" applyAlignment="1">
      <alignment horizontal="center" vertical="center" wrapText="1"/>
    </xf>
    <xf numFmtId="164" fontId="1" fillId="34" borderId="18" xfId="0" applyNumberFormat="1" applyFont="1" applyFill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/>
    </xf>
    <xf numFmtId="0" fontId="3" fillId="31" borderId="16" xfId="0" applyFont="1" applyFill="1" applyBorder="1" applyAlignment="1">
      <alignment/>
    </xf>
    <xf numFmtId="0" fontId="18" fillId="31" borderId="11" xfId="0" applyFont="1" applyFill="1" applyBorder="1" applyAlignment="1">
      <alignment/>
    </xf>
    <xf numFmtId="164" fontId="1" fillId="31" borderId="11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3" fillId="31" borderId="18" xfId="0" applyFont="1" applyFill="1" applyBorder="1" applyAlignment="1">
      <alignment/>
    </xf>
    <xf numFmtId="0" fontId="3" fillId="31" borderId="23" xfId="0" applyFont="1" applyFill="1" applyBorder="1" applyAlignment="1">
      <alignment/>
    </xf>
    <xf numFmtId="0" fontId="18" fillId="31" borderId="18" xfId="0" applyFont="1" applyFill="1" applyBorder="1" applyAlignment="1">
      <alignment/>
    </xf>
    <xf numFmtId="164" fontId="1" fillId="31" borderId="18" xfId="0" applyNumberFormat="1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18" fillId="31" borderId="16" xfId="0" applyFont="1" applyFill="1" applyBorder="1" applyAlignment="1">
      <alignment/>
    </xf>
    <xf numFmtId="0" fontId="27" fillId="31" borderId="11" xfId="0" applyFont="1" applyFill="1" applyBorder="1" applyAlignment="1">
      <alignment/>
    </xf>
    <xf numFmtId="0" fontId="27" fillId="31" borderId="16" xfId="0" applyFont="1" applyFill="1" applyBorder="1" applyAlignment="1">
      <alignment/>
    </xf>
    <xf numFmtId="0" fontId="1" fillId="31" borderId="12" xfId="0" applyNumberFormat="1" applyFont="1" applyFill="1" applyBorder="1" applyAlignment="1">
      <alignment vertical="top" wrapText="1"/>
    </xf>
    <xf numFmtId="0" fontId="1" fillId="31" borderId="19" xfId="0" applyFont="1" applyFill="1" applyBorder="1" applyAlignment="1">
      <alignment horizontal="center" vertical="center" wrapText="1"/>
    </xf>
    <xf numFmtId="165" fontId="1" fillId="31" borderId="10" xfId="0" applyNumberFormat="1" applyFont="1" applyFill="1" applyBorder="1" applyAlignment="1">
      <alignment horizontal="center" vertical="center" wrapText="1"/>
    </xf>
    <xf numFmtId="165" fontId="18" fillId="30" borderId="10" xfId="0" applyNumberFormat="1" applyFont="1" applyFill="1" applyBorder="1" applyAlignment="1">
      <alignment horizontal="center" vertical="center" wrapText="1"/>
    </xf>
    <xf numFmtId="165" fontId="18" fillId="30" borderId="10" xfId="0" applyNumberFormat="1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/>
    </xf>
    <xf numFmtId="0" fontId="1" fillId="31" borderId="19" xfId="0" applyNumberFormat="1" applyFont="1" applyFill="1" applyBorder="1" applyAlignment="1">
      <alignment vertical="top" wrapText="1"/>
    </xf>
    <xf numFmtId="1" fontId="18" fillId="30" borderId="20" xfId="0" applyNumberFormat="1" applyFont="1" applyFill="1" applyBorder="1" applyAlignment="1">
      <alignment horizontal="center" vertical="center" wrapText="1"/>
    </xf>
    <xf numFmtId="0" fontId="18" fillId="22" borderId="14" xfId="0" applyFont="1" applyFill="1" applyBorder="1" applyAlignment="1">
      <alignment/>
    </xf>
    <xf numFmtId="0" fontId="7" fillId="32" borderId="18" xfId="0" applyNumberFormat="1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center" vertical="center" wrapText="1"/>
    </xf>
    <xf numFmtId="164" fontId="7" fillId="22" borderId="14" xfId="0" applyNumberFormat="1" applyFont="1" applyFill="1" applyBorder="1" applyAlignment="1">
      <alignment horizontal="center" vertical="center" wrapText="1"/>
    </xf>
    <xf numFmtId="165" fontId="1" fillId="31" borderId="18" xfId="0" applyNumberFormat="1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/>
    </xf>
    <xf numFmtId="0" fontId="1" fillId="31" borderId="19" xfId="0" applyNumberFormat="1" applyFont="1" applyFill="1" applyBorder="1" applyAlignment="1">
      <alignment vertical="top" wrapText="1"/>
    </xf>
    <xf numFmtId="0" fontId="1" fillId="31" borderId="19" xfId="0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/>
    </xf>
    <xf numFmtId="0" fontId="7" fillId="35" borderId="11" xfId="0" applyNumberFormat="1" applyFont="1" applyFill="1" applyBorder="1" applyAlignment="1">
      <alignment vertical="center" wrapText="1"/>
    </xf>
    <xf numFmtId="0" fontId="7" fillId="35" borderId="11" xfId="0" applyFont="1" applyFill="1" applyBorder="1" applyAlignment="1">
      <alignment horizontal="center" vertical="center" wrapText="1"/>
    </xf>
    <xf numFmtId="164" fontId="7" fillId="35" borderId="11" xfId="0" applyNumberFormat="1" applyFont="1" applyFill="1" applyBorder="1" applyAlignment="1">
      <alignment horizontal="center" vertical="center" wrapText="1"/>
    </xf>
    <xf numFmtId="164" fontId="7" fillId="35" borderId="18" xfId="0" applyNumberFormat="1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/>
    </xf>
    <xf numFmtId="0" fontId="1" fillId="34" borderId="11" xfId="0" applyNumberFormat="1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 vertical="center" wrapText="1"/>
    </xf>
    <xf numFmtId="165" fontId="1" fillId="34" borderId="11" xfId="0" applyNumberFormat="1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vertical="top" wrapText="1"/>
    </xf>
    <xf numFmtId="165" fontId="1" fillId="34" borderId="11" xfId="0" applyNumberFormat="1" applyFont="1" applyFill="1" applyBorder="1" applyAlignment="1">
      <alignment horizontal="center" vertical="center"/>
    </xf>
    <xf numFmtId="165" fontId="1" fillId="34" borderId="18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20" fillId="34" borderId="0" xfId="0" applyNumberFormat="1" applyFont="1" applyFill="1" applyAlignment="1">
      <alignment wrapText="1"/>
    </xf>
    <xf numFmtId="0" fontId="1" fillId="31" borderId="11" xfId="0" applyFont="1" applyFill="1" applyBorder="1" applyAlignment="1">
      <alignment horizontal="center" vertical="center"/>
    </xf>
    <xf numFmtId="165" fontId="1" fillId="31" borderId="11" xfId="0" applyNumberFormat="1" applyFont="1" applyFill="1" applyBorder="1" applyAlignment="1">
      <alignment horizontal="center" vertical="center"/>
    </xf>
    <xf numFmtId="0" fontId="1" fillId="31" borderId="11" xfId="0" applyNumberFormat="1" applyFont="1" applyFill="1" applyBorder="1" applyAlignment="1">
      <alignment horizontal="left" vertical="center" wrapText="1"/>
    </xf>
    <xf numFmtId="164" fontId="1" fillId="31" borderId="12" xfId="0" applyNumberFormat="1" applyFont="1" applyFill="1" applyBorder="1" applyAlignment="1">
      <alignment horizontal="center" vertical="center"/>
    </xf>
    <xf numFmtId="164" fontId="1" fillId="31" borderId="19" xfId="0" applyNumberFormat="1" applyFont="1" applyFill="1" applyBorder="1" applyAlignment="1">
      <alignment horizontal="center" vertical="center"/>
    </xf>
    <xf numFmtId="164" fontId="1" fillId="31" borderId="10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left" vertical="center" wrapText="1"/>
    </xf>
    <xf numFmtId="164" fontId="7" fillId="32" borderId="11" xfId="0" applyNumberFormat="1" applyFont="1" applyFill="1" applyBorder="1" applyAlignment="1">
      <alignment horizontal="center" vertical="center" wrapText="1"/>
    </xf>
    <xf numFmtId="0" fontId="1" fillId="31" borderId="11" xfId="0" applyNumberFormat="1" applyFont="1" applyFill="1" applyBorder="1" applyAlignment="1">
      <alignment horizontal="left" wrapText="1"/>
    </xf>
    <xf numFmtId="0" fontId="1" fillId="31" borderId="11" xfId="0" applyFont="1" applyFill="1" applyBorder="1" applyAlignment="1" applyProtection="1">
      <alignment horizontal="center" vertical="center" wrapText="1"/>
      <protection locked="0"/>
    </xf>
    <xf numFmtId="164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165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6" xfId="0" applyFont="1" applyFill="1" applyBorder="1" applyAlignment="1" applyProtection="1">
      <alignment horizontal="center" vertical="center" wrapText="1"/>
      <protection locked="0"/>
    </xf>
    <xf numFmtId="0" fontId="1" fillId="31" borderId="10" xfId="0" applyNumberFormat="1" applyFont="1" applyFill="1" applyBorder="1" applyAlignment="1">
      <alignment horizontal="left" wrapText="1"/>
    </xf>
    <xf numFmtId="0" fontId="1" fillId="31" borderId="10" xfId="0" applyFont="1" applyFill="1" applyBorder="1" applyAlignment="1" applyProtection="1">
      <alignment horizontal="center" vertical="center" wrapText="1"/>
      <protection locked="0"/>
    </xf>
    <xf numFmtId="0" fontId="3" fillId="31" borderId="23" xfId="0" applyFont="1" applyFill="1" applyBorder="1" applyAlignment="1">
      <alignment/>
    </xf>
    <xf numFmtId="0" fontId="18" fillId="31" borderId="18" xfId="0" applyFont="1" applyFill="1" applyBorder="1" applyAlignment="1">
      <alignment/>
    </xf>
    <xf numFmtId="0" fontId="18" fillId="30" borderId="14" xfId="0" applyFont="1" applyFill="1" applyBorder="1" applyAlignment="1">
      <alignment/>
    </xf>
    <xf numFmtId="164" fontId="1" fillId="31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11" xfId="0" applyFont="1" applyFill="1" applyBorder="1" applyAlignment="1">
      <alignment/>
    </xf>
    <xf numFmtId="0" fontId="3" fillId="30" borderId="16" xfId="0" applyFont="1" applyFill="1" applyBorder="1" applyAlignment="1">
      <alignment/>
    </xf>
    <xf numFmtId="0" fontId="18" fillId="30" borderId="11" xfId="0" applyFont="1" applyFill="1" applyBorder="1" applyAlignment="1">
      <alignment/>
    </xf>
    <xf numFmtId="0" fontId="1" fillId="30" borderId="11" xfId="0" applyNumberFormat="1" applyFont="1" applyFill="1" applyBorder="1" applyAlignment="1">
      <alignment vertical="top" wrapText="1"/>
    </xf>
    <xf numFmtId="0" fontId="2" fillId="31" borderId="11" xfId="0" applyFont="1" applyFill="1" applyBorder="1" applyAlignment="1" applyProtection="1">
      <alignment horizontal="center" vertical="center" wrapText="1"/>
      <protection locked="0"/>
    </xf>
    <xf numFmtId="0" fontId="28" fillId="31" borderId="12" xfId="0" applyFont="1" applyFill="1" applyBorder="1" applyAlignment="1">
      <alignment/>
    </xf>
    <xf numFmtId="0" fontId="28" fillId="31" borderId="28" xfId="0" applyFont="1" applyFill="1" applyBorder="1" applyAlignment="1">
      <alignment/>
    </xf>
    <xf numFmtId="0" fontId="27" fillId="31" borderId="12" xfId="0" applyFont="1" applyFill="1" applyBorder="1" applyAlignment="1">
      <alignment/>
    </xf>
    <xf numFmtId="0" fontId="29" fillId="31" borderId="12" xfId="0" applyFont="1" applyFill="1" applyBorder="1" applyAlignment="1">
      <alignment/>
    </xf>
    <xf numFmtId="0" fontId="20" fillId="31" borderId="11" xfId="0" applyNumberFormat="1" applyFont="1" applyFill="1" applyBorder="1" applyAlignment="1" applyProtection="1">
      <alignment horizontal="left" wrapText="1"/>
      <protection locked="0"/>
    </xf>
    <xf numFmtId="0" fontId="20" fillId="31" borderId="11" xfId="0" applyFont="1" applyFill="1" applyBorder="1" applyAlignment="1" applyProtection="1">
      <alignment horizontal="center" vertical="center" wrapText="1"/>
      <protection locked="0"/>
    </xf>
    <xf numFmtId="165" fontId="20" fillId="31" borderId="11" xfId="0" applyNumberFormat="1" applyFont="1" applyFill="1" applyBorder="1" applyAlignment="1" applyProtection="1">
      <alignment horizontal="center" vertical="center" wrapText="1"/>
      <protection locked="0"/>
    </xf>
    <xf numFmtId="165" fontId="20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13" xfId="0" applyFont="1" applyFill="1" applyBorder="1" applyAlignment="1">
      <alignment/>
    </xf>
    <xf numFmtId="0" fontId="18" fillId="30" borderId="10" xfId="0" applyFont="1" applyFill="1" applyBorder="1" applyAlignment="1">
      <alignment horizontal="center"/>
    </xf>
    <xf numFmtId="0" fontId="18" fillId="31" borderId="11" xfId="0" applyNumberFormat="1" applyFont="1" applyFill="1" applyBorder="1" applyAlignment="1">
      <alignment horizontal="center" wrapText="1"/>
    </xf>
    <xf numFmtId="0" fontId="1" fillId="31" borderId="11" xfId="0" applyFont="1" applyFill="1" applyBorder="1" applyAlignment="1" applyProtection="1">
      <alignment horizontal="left" vertical="center" wrapText="1"/>
      <protection locked="0"/>
    </xf>
    <xf numFmtId="164" fontId="1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2" xfId="0" applyNumberFormat="1" applyFont="1" applyFill="1" applyBorder="1" applyAlignment="1" applyProtection="1">
      <alignment horizontal="left" vertical="center" wrapText="1"/>
      <protection locked="0"/>
    </xf>
    <xf numFmtId="164" fontId="1" fillId="3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30" borderId="10" xfId="0" applyNumberFormat="1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/>
    </xf>
    <xf numFmtId="0" fontId="7" fillId="30" borderId="13" xfId="0" applyFont="1" applyFill="1" applyBorder="1" applyAlignment="1">
      <alignment/>
    </xf>
    <xf numFmtId="0" fontId="7" fillId="31" borderId="11" xfId="0" applyNumberFormat="1" applyFont="1" applyFill="1" applyBorder="1" applyAlignment="1">
      <alignment horizontal="center" wrapText="1"/>
    </xf>
    <xf numFmtId="0" fontId="1" fillId="31" borderId="11" xfId="0" applyNumberFormat="1" applyFont="1" applyFill="1" applyBorder="1" applyAlignment="1" applyProtection="1">
      <alignment horizontal="left" wrapText="1"/>
      <protection locked="0"/>
    </xf>
    <xf numFmtId="164" fontId="2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2" xfId="0" applyNumberFormat="1" applyFont="1" applyFill="1" applyBorder="1" applyAlignment="1">
      <alignment vertical="center" wrapText="1"/>
    </xf>
    <xf numFmtId="16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1" borderId="18" xfId="0" applyNumberFormat="1" applyFont="1" applyFill="1" applyBorder="1" applyAlignment="1">
      <alignment horizontal="center" vertical="center"/>
    </xf>
    <xf numFmtId="0" fontId="1" fillId="31" borderId="10" xfId="0" applyNumberFormat="1" applyFont="1" applyFill="1" applyBorder="1" applyAlignment="1" applyProtection="1">
      <alignment horizontal="left" vertical="top" wrapText="1"/>
      <protection locked="0"/>
    </xf>
    <xf numFmtId="165" fontId="1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5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vertical="center" wrapText="1"/>
    </xf>
    <xf numFmtId="2" fontId="1" fillId="31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10" xfId="0" applyNumberFormat="1" applyFont="1" applyFill="1" applyBorder="1" applyAlignment="1">
      <alignment horizontal="center" vertical="center" wrapText="1"/>
    </xf>
    <xf numFmtId="0" fontId="20" fillId="30" borderId="0" xfId="0" applyFont="1" applyFill="1" applyAlignment="1">
      <alignment horizontal="left" vertical="top" wrapText="1"/>
    </xf>
    <xf numFmtId="165" fontId="2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1" borderId="10" xfId="0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center" vertical="center" wrapText="1"/>
    </xf>
    <xf numFmtId="0" fontId="18" fillId="31" borderId="23" xfId="0" applyFont="1" applyFill="1" applyBorder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164" fontId="1" fillId="31" borderId="15" xfId="0" applyNumberFormat="1" applyFont="1" applyFill="1" applyBorder="1" applyAlignment="1">
      <alignment horizontal="center" vertical="center" wrapText="1"/>
    </xf>
    <xf numFmtId="164" fontId="1" fillId="30" borderId="11" xfId="0" applyNumberFormat="1" applyFont="1" applyFill="1" applyBorder="1" applyAlignment="1">
      <alignment horizontal="center" vertical="center" wrapText="1"/>
    </xf>
    <xf numFmtId="164" fontId="1" fillId="30" borderId="15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8" fillId="30" borderId="10" xfId="0" applyNumberFormat="1" applyFont="1" applyFill="1" applyBorder="1" applyAlignment="1">
      <alignment horizontal="center" vertical="center" wrapText="1"/>
    </xf>
    <xf numFmtId="164" fontId="7" fillId="32" borderId="11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4"/>
  <sheetViews>
    <sheetView tabSelected="1" view="pageBreakPreview" zoomScale="75" zoomScaleSheetLayoutView="75" zoomScalePageLayoutView="0" workbookViewId="0" topLeftCell="A1">
      <selection activeCell="C5" sqref="C5:Z5"/>
    </sheetView>
  </sheetViews>
  <sheetFormatPr defaultColWidth="9.140625" defaultRowHeight="15"/>
  <cols>
    <col min="1" max="2" width="4.140625" style="0" customWidth="1"/>
    <col min="3" max="3" width="3.57421875" style="2" customWidth="1"/>
    <col min="4" max="8" width="3.7109375" style="2" customWidth="1"/>
    <col min="9" max="17" width="3.7109375" style="0" customWidth="1"/>
    <col min="18" max="18" width="56.00390625" style="0" customWidth="1"/>
    <col min="19" max="19" width="11.7109375" style="95" customWidth="1"/>
    <col min="20" max="20" width="10.421875" style="95" customWidth="1"/>
    <col min="21" max="21" width="12.28125" style="95" customWidth="1"/>
    <col min="22" max="22" width="11.28125" style="211" customWidth="1"/>
    <col min="23" max="25" width="10.421875" style="95" bestFit="1" customWidth="1"/>
    <col min="26" max="26" width="8.7109375" style="0" customWidth="1"/>
  </cols>
  <sheetData>
    <row r="1" spans="1:26" ht="20.25" customHeight="1">
      <c r="A1" s="4"/>
      <c r="B1" s="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89"/>
      <c r="T1" s="212"/>
      <c r="U1" s="212"/>
      <c r="V1" s="212"/>
      <c r="W1" s="212"/>
      <c r="X1" s="212"/>
      <c r="Y1" s="383" t="s">
        <v>108</v>
      </c>
      <c r="Z1" s="383"/>
    </row>
    <row r="2" spans="1:26" ht="39.75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9"/>
      <c r="T2" s="382" t="s">
        <v>24</v>
      </c>
      <c r="U2" s="382"/>
      <c r="V2" s="382"/>
      <c r="W2" s="382"/>
      <c r="X2" s="382"/>
      <c r="Y2" s="382"/>
      <c r="Z2" s="382"/>
    </row>
    <row r="3" spans="1:26" ht="18.75" customHeight="1" hidden="1">
      <c r="A3" s="4"/>
      <c r="B3" s="4"/>
      <c r="C3" s="7"/>
      <c r="D3" s="7"/>
      <c r="E3" s="7"/>
      <c r="F3" s="7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89"/>
      <c r="T3" s="382"/>
      <c r="U3" s="382"/>
      <c r="V3" s="382"/>
      <c r="W3" s="382"/>
      <c r="X3" s="382"/>
      <c r="Y3" s="382"/>
      <c r="Z3" s="382"/>
    </row>
    <row r="4" spans="1:26" s="1" customFormat="1" ht="18.75">
      <c r="A4" s="3"/>
      <c r="B4" s="3"/>
      <c r="C4" s="380" t="s">
        <v>99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</row>
    <row r="5" spans="1:26" s="1" customFormat="1" ht="18.75">
      <c r="A5" s="7"/>
      <c r="B5" s="7"/>
      <c r="C5" s="381" t="s">
        <v>100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</row>
    <row r="6" spans="1:26" s="1" customFormat="1" ht="15.75">
      <c r="A6" s="7"/>
      <c r="B6" s="7"/>
      <c r="C6" s="379" t="s">
        <v>297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</row>
    <row r="7" spans="1:26" s="1" customFormat="1" ht="15.75">
      <c r="A7" s="7"/>
      <c r="B7" s="7"/>
      <c r="C7" s="372" t="s">
        <v>35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</row>
    <row r="8" spans="1:26" s="1" customFormat="1" ht="15.75">
      <c r="A8" s="7"/>
      <c r="B8" s="7"/>
      <c r="C8" s="384" t="s">
        <v>298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</row>
    <row r="9" spans="1:26" s="5" customFormat="1" ht="19.5">
      <c r="A9" s="7"/>
      <c r="B9" s="7"/>
      <c r="C9" s="7"/>
      <c r="D9" s="7"/>
      <c r="E9" s="7"/>
      <c r="F9" s="7"/>
      <c r="G9" s="7"/>
      <c r="H9" s="7"/>
      <c r="I9" s="10" t="s">
        <v>291</v>
      </c>
      <c r="J9" s="10"/>
      <c r="K9" s="10"/>
      <c r="L9" s="10"/>
      <c r="M9" s="10"/>
      <c r="N9" s="10"/>
      <c r="O9" s="10"/>
      <c r="P9" s="10"/>
      <c r="Q9" s="10"/>
      <c r="R9" s="10"/>
      <c r="S9" s="134"/>
      <c r="T9" s="99"/>
      <c r="U9" s="90"/>
      <c r="V9" s="90"/>
      <c r="W9" s="90"/>
      <c r="X9" s="90"/>
      <c r="Y9" s="91"/>
      <c r="Z9" s="11"/>
    </row>
    <row r="10" spans="1:26" s="5" customFormat="1" ht="15.75" customHeight="1">
      <c r="A10" s="7"/>
      <c r="B10" s="7"/>
      <c r="C10" s="7"/>
      <c r="D10" s="7"/>
      <c r="E10" s="7"/>
      <c r="F10" s="7"/>
      <c r="G10" s="7"/>
      <c r="H10" s="7"/>
      <c r="I10" s="375" t="s">
        <v>299</v>
      </c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</row>
    <row r="11" spans="1:26" ht="15.75" customHeight="1">
      <c r="A11" s="6"/>
      <c r="B11" s="6"/>
      <c r="C11" s="6"/>
      <c r="D11" s="6"/>
      <c r="E11" s="6"/>
      <c r="F11" s="6"/>
      <c r="G11" s="6"/>
      <c r="H11" s="6"/>
      <c r="I11" s="375" t="s">
        <v>307</v>
      </c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</row>
    <row r="12" spans="1:26" ht="15.75" customHeight="1">
      <c r="A12" s="6"/>
      <c r="B12" s="6"/>
      <c r="C12" s="6"/>
      <c r="D12" s="6"/>
      <c r="E12" s="6"/>
      <c r="F12" s="6"/>
      <c r="G12" s="6"/>
      <c r="H12" s="6"/>
      <c r="I12" s="375" t="s">
        <v>308</v>
      </c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</row>
    <row r="13" spans="1:26" ht="15.75" customHeight="1">
      <c r="A13" s="6"/>
      <c r="B13" s="6"/>
      <c r="C13" s="6"/>
      <c r="D13" s="6"/>
      <c r="E13" s="6"/>
      <c r="F13" s="6"/>
      <c r="G13" s="6"/>
      <c r="H13" s="6"/>
      <c r="I13" s="375" t="s">
        <v>300</v>
      </c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</row>
    <row r="14" spans="1:26" ht="15.75" customHeight="1">
      <c r="A14" s="6"/>
      <c r="B14" s="6"/>
      <c r="C14" s="6"/>
      <c r="D14" s="6"/>
      <c r="E14" s="6"/>
      <c r="F14" s="6"/>
      <c r="G14" s="6"/>
      <c r="H14" s="6"/>
      <c r="I14" s="375" t="s">
        <v>301</v>
      </c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</row>
    <row r="15" spans="1:26" ht="15.75" customHeight="1">
      <c r="A15" s="6"/>
      <c r="B15" s="6"/>
      <c r="C15" s="6"/>
      <c r="D15" s="6"/>
      <c r="E15" s="6"/>
      <c r="F15" s="6"/>
      <c r="G15" s="6"/>
      <c r="H15" s="6"/>
      <c r="I15" s="375" t="s">
        <v>302</v>
      </c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</row>
    <row r="16" spans="1:26" ht="15.75" customHeight="1">
      <c r="A16" s="6"/>
      <c r="B16" s="6"/>
      <c r="C16" s="6"/>
      <c r="D16" s="6"/>
      <c r="E16" s="6"/>
      <c r="F16" s="6"/>
      <c r="G16" s="6"/>
      <c r="H16" s="6"/>
      <c r="I16" s="375" t="s">
        <v>303</v>
      </c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</row>
    <row r="17" spans="1:26" ht="15.75">
      <c r="A17" s="6"/>
      <c r="B17" s="6"/>
      <c r="C17" s="6"/>
      <c r="D17" s="6"/>
      <c r="E17" s="6"/>
      <c r="F17" s="6"/>
      <c r="G17" s="6"/>
      <c r="H17" s="6"/>
      <c r="I17" s="9"/>
      <c r="J17" s="9"/>
      <c r="K17" s="9"/>
      <c r="L17" s="9"/>
      <c r="M17" s="9"/>
      <c r="N17" s="9"/>
      <c r="O17" s="9"/>
      <c r="P17" s="9"/>
      <c r="Q17" s="9"/>
      <c r="R17" s="9"/>
      <c r="S17" s="135"/>
      <c r="T17" s="92"/>
      <c r="U17" s="92"/>
      <c r="V17" s="92"/>
      <c r="W17" s="92"/>
      <c r="X17" s="92"/>
      <c r="Y17" s="92"/>
      <c r="Z17" s="8"/>
    </row>
    <row r="18" spans="1:26" s="14" customFormat="1" ht="15" customHeight="1">
      <c r="A18" s="371" t="s">
        <v>292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 t="s">
        <v>310</v>
      </c>
      <c r="S18" s="371" t="s">
        <v>288</v>
      </c>
      <c r="T18" s="371" t="s">
        <v>294</v>
      </c>
      <c r="U18" s="371"/>
      <c r="V18" s="371"/>
      <c r="W18" s="371"/>
      <c r="X18" s="371"/>
      <c r="Y18" s="371"/>
      <c r="Z18" s="385" t="s">
        <v>293</v>
      </c>
    </row>
    <row r="19" spans="1:26" s="14" customFormat="1" ht="39.75" customHeight="1">
      <c r="A19" s="371" t="s">
        <v>195</v>
      </c>
      <c r="B19" s="371"/>
      <c r="C19" s="371"/>
      <c r="D19" s="371" t="s">
        <v>295</v>
      </c>
      <c r="E19" s="371"/>
      <c r="F19" s="373" t="s">
        <v>296</v>
      </c>
      <c r="G19" s="373"/>
      <c r="H19" s="376" t="s">
        <v>305</v>
      </c>
      <c r="I19" s="377"/>
      <c r="J19" s="377"/>
      <c r="K19" s="377"/>
      <c r="L19" s="377"/>
      <c r="M19" s="377"/>
      <c r="N19" s="377"/>
      <c r="O19" s="377"/>
      <c r="P19" s="377"/>
      <c r="Q19" s="378"/>
      <c r="R19" s="371"/>
      <c r="S19" s="371"/>
      <c r="T19" s="371"/>
      <c r="U19" s="371"/>
      <c r="V19" s="371"/>
      <c r="W19" s="371"/>
      <c r="X19" s="371"/>
      <c r="Y19" s="371"/>
      <c r="Z19" s="385"/>
    </row>
    <row r="20" spans="1:26" s="14" customFormat="1" ht="51" customHeight="1">
      <c r="A20" s="371"/>
      <c r="B20" s="371"/>
      <c r="C20" s="371"/>
      <c r="D20" s="371"/>
      <c r="E20" s="371"/>
      <c r="F20" s="373"/>
      <c r="G20" s="373"/>
      <c r="H20" s="373" t="s">
        <v>196</v>
      </c>
      <c r="I20" s="373"/>
      <c r="J20" s="218" t="s">
        <v>197</v>
      </c>
      <c r="K20" s="373" t="s">
        <v>198</v>
      </c>
      <c r="L20" s="373"/>
      <c r="M20" s="371" t="s">
        <v>306</v>
      </c>
      <c r="N20" s="371"/>
      <c r="O20" s="371"/>
      <c r="P20" s="371"/>
      <c r="Q20" s="371"/>
      <c r="R20" s="374"/>
      <c r="S20" s="371"/>
      <c r="T20" s="19" t="s">
        <v>311</v>
      </c>
      <c r="U20" s="19" t="s">
        <v>312</v>
      </c>
      <c r="V20" s="19" t="s">
        <v>313</v>
      </c>
      <c r="W20" s="19" t="s">
        <v>314</v>
      </c>
      <c r="X20" s="19" t="s">
        <v>315</v>
      </c>
      <c r="Y20" s="19" t="s">
        <v>316</v>
      </c>
      <c r="Z20" s="20" t="s">
        <v>289</v>
      </c>
    </row>
    <row r="21" spans="1:26" s="14" customFormat="1" ht="15.75" customHeight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19">
        <v>13</v>
      </c>
      <c r="N21" s="19">
        <v>14</v>
      </c>
      <c r="O21" s="19">
        <v>15</v>
      </c>
      <c r="P21" s="19">
        <v>16</v>
      </c>
      <c r="Q21" s="19">
        <v>17</v>
      </c>
      <c r="R21" s="19">
        <v>18</v>
      </c>
      <c r="S21" s="19">
        <v>19</v>
      </c>
      <c r="T21" s="19">
        <v>20</v>
      </c>
      <c r="U21" s="19">
        <v>21</v>
      </c>
      <c r="V21" s="19">
        <v>22</v>
      </c>
      <c r="W21" s="19">
        <v>23</v>
      </c>
      <c r="X21" s="19">
        <v>24</v>
      </c>
      <c r="Y21" s="19">
        <v>25</v>
      </c>
      <c r="Z21" s="19">
        <v>26</v>
      </c>
    </row>
    <row r="22" spans="1:26" s="14" customFormat="1" ht="14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7" t="s">
        <v>208</v>
      </c>
      <c r="S22" s="19" t="s">
        <v>290</v>
      </c>
      <c r="T22" s="28">
        <f>T29+T80+T144+T187+T241+T292+T320+T346+T376</f>
        <v>544696.3</v>
      </c>
      <c r="U22" s="28">
        <f>U29+U80+U144+U187+U241+U292+U320+U346+U376</f>
        <v>561327.5999999999</v>
      </c>
      <c r="V22" s="28">
        <f>SUM(V29+V80+V144+V187+V241+V292+V320+V346+V376)</f>
        <v>551728.2</v>
      </c>
      <c r="W22" s="28">
        <f>W29+W80+W144+W187+W241+W292+W320+W346+W376</f>
        <v>569616.4999999999</v>
      </c>
      <c r="X22" s="28">
        <f>X29+X80+X144+X187+X241+X292+X320+X346+X376</f>
        <v>546507.8</v>
      </c>
      <c r="Y22" s="28">
        <f>Y29+Y80+Y144+Y187+Y241+Y292+Y320+Y346+Y376</f>
        <v>548738.4</v>
      </c>
      <c r="Z22" s="25" t="s">
        <v>309</v>
      </c>
    </row>
    <row r="23" spans="1:26" s="14" customFormat="1" ht="14.2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7" t="s">
        <v>304</v>
      </c>
      <c r="S23" s="19" t="s">
        <v>290</v>
      </c>
      <c r="T23" s="28">
        <f>T29+T80+T144+T187+T241+T292+T320+T346</f>
        <v>531014.1000000001</v>
      </c>
      <c r="U23" s="28">
        <f>U29+U80+U144+U187+U241+U292+U320+U346</f>
        <v>547372.6999999998</v>
      </c>
      <c r="V23" s="28">
        <f>SUM(V29+V80+V144+V187+V241+V292+V320+V346)</f>
        <v>536926.6</v>
      </c>
      <c r="W23" s="28">
        <f>W29+W80+W144+W187+W241+W292+W320+W346</f>
        <v>555582.2999999999</v>
      </c>
      <c r="X23" s="28">
        <f>X29+X80+X144+X187+X241+X292+X320+X346</f>
        <v>532714.6000000001</v>
      </c>
      <c r="Y23" s="28">
        <f>Y29+Y80+Y144+Y187+Y241+Y292+Y320+Y346</f>
        <v>534945.2000000001</v>
      </c>
      <c r="Z23" s="25" t="s">
        <v>309</v>
      </c>
    </row>
    <row r="24" spans="1:26" s="14" customFormat="1" ht="48">
      <c r="A24" s="15"/>
      <c r="B24" s="15"/>
      <c r="C24" s="15"/>
      <c r="D24" s="15"/>
      <c r="E24" s="15"/>
      <c r="F24" s="15"/>
      <c r="G24" s="15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29" t="s">
        <v>156</v>
      </c>
      <c r="S24" s="19"/>
      <c r="T24" s="19"/>
      <c r="U24" s="20"/>
      <c r="V24" s="20"/>
      <c r="W24" s="259"/>
      <c r="X24" s="20"/>
      <c r="Y24" s="20"/>
      <c r="Z24" s="20"/>
    </row>
    <row r="25" spans="1:26" s="14" customFormat="1" ht="24.75" customHeight="1">
      <c r="A25" s="15"/>
      <c r="B25" s="15"/>
      <c r="C25" s="15"/>
      <c r="D25" s="15"/>
      <c r="E25" s="15"/>
      <c r="F25" s="15"/>
      <c r="G25" s="15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29" t="s">
        <v>142</v>
      </c>
      <c r="S25" s="30" t="s">
        <v>320</v>
      </c>
      <c r="T25" s="147">
        <v>95</v>
      </c>
      <c r="U25" s="147">
        <v>95</v>
      </c>
      <c r="V25" s="148">
        <v>95</v>
      </c>
      <c r="W25" s="260">
        <v>95</v>
      </c>
      <c r="X25" s="148">
        <v>97</v>
      </c>
      <c r="Y25" s="148">
        <v>97</v>
      </c>
      <c r="Z25" s="138">
        <v>97</v>
      </c>
    </row>
    <row r="26" spans="1:26" s="14" customFormat="1" ht="24.75">
      <c r="A26" s="15"/>
      <c r="B26" s="15"/>
      <c r="C26" s="15"/>
      <c r="D26" s="15"/>
      <c r="E26" s="15"/>
      <c r="F26" s="15"/>
      <c r="G26" s="15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88" t="s">
        <v>141</v>
      </c>
      <c r="S26" s="30" t="s">
        <v>320</v>
      </c>
      <c r="T26" s="30">
        <v>83.3</v>
      </c>
      <c r="U26" s="147">
        <v>85</v>
      </c>
      <c r="V26" s="148">
        <v>85</v>
      </c>
      <c r="W26" s="260">
        <v>85</v>
      </c>
      <c r="X26" s="148">
        <v>85</v>
      </c>
      <c r="Y26" s="148">
        <v>85</v>
      </c>
      <c r="Z26" s="138">
        <v>85</v>
      </c>
    </row>
    <row r="27" spans="1:26" s="14" customFormat="1" ht="36.75">
      <c r="A27" s="15"/>
      <c r="B27" s="15"/>
      <c r="C27" s="15"/>
      <c r="D27" s="15"/>
      <c r="E27" s="15"/>
      <c r="F27" s="15"/>
      <c r="G27" s="15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88" t="s">
        <v>140</v>
      </c>
      <c r="S27" s="30" t="s">
        <v>320</v>
      </c>
      <c r="T27" s="147">
        <v>100</v>
      </c>
      <c r="U27" s="147">
        <v>100</v>
      </c>
      <c r="V27" s="148">
        <v>100</v>
      </c>
      <c r="W27" s="260">
        <v>100</v>
      </c>
      <c r="X27" s="148">
        <v>100</v>
      </c>
      <c r="Y27" s="148">
        <v>100</v>
      </c>
      <c r="Z27" s="138">
        <v>100</v>
      </c>
    </row>
    <row r="28" spans="1:26" s="14" customFormat="1" ht="72.75">
      <c r="A28" s="15"/>
      <c r="B28" s="15"/>
      <c r="C28" s="15"/>
      <c r="D28" s="15"/>
      <c r="E28" s="15"/>
      <c r="F28" s="15"/>
      <c r="G28" s="15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88" t="s">
        <v>143</v>
      </c>
      <c r="S28" s="30" t="s">
        <v>320</v>
      </c>
      <c r="T28" s="30">
        <v>1.7</v>
      </c>
      <c r="U28" s="30">
        <v>1.7</v>
      </c>
      <c r="V28" s="30">
        <v>1.7</v>
      </c>
      <c r="W28" s="261">
        <v>1.7</v>
      </c>
      <c r="X28" s="30">
        <v>1.7</v>
      </c>
      <c r="Y28" s="30">
        <v>1.7</v>
      </c>
      <c r="Z28" s="20">
        <v>1.7</v>
      </c>
    </row>
    <row r="29" spans="1:26" s="14" customFormat="1" ht="36" customHeight="1">
      <c r="A29" s="402"/>
      <c r="B29" s="402"/>
      <c r="C29" s="402"/>
      <c r="D29" s="402"/>
      <c r="E29" s="402"/>
      <c r="F29" s="402"/>
      <c r="G29" s="402"/>
      <c r="H29" s="402"/>
      <c r="I29" s="403"/>
      <c r="J29" s="403"/>
      <c r="K29" s="403"/>
      <c r="L29" s="403"/>
      <c r="M29" s="403"/>
      <c r="N29" s="403"/>
      <c r="O29" s="403"/>
      <c r="P29" s="403"/>
      <c r="Q29" s="403"/>
      <c r="R29" s="404" t="s">
        <v>187</v>
      </c>
      <c r="S29" s="401" t="s">
        <v>290</v>
      </c>
      <c r="T29" s="405">
        <f>T38</f>
        <v>224470.7</v>
      </c>
      <c r="U29" s="405">
        <f>U38</f>
        <v>229515.8</v>
      </c>
      <c r="V29" s="405">
        <f>SUM(V43+V46+V49+V52+V55+V59+V61+V63+V65+V68+V76+V78)</f>
        <v>225292.80000000002</v>
      </c>
      <c r="W29" s="406">
        <f>SUM(W43+W46+W49+W52+W55+W59+W61+W63+W65+W68+W76+W78)</f>
        <v>233537.7</v>
      </c>
      <c r="X29" s="405">
        <f>SUM(X43+X46+X49+X52+X55+X59+X61+X63+X65+X68+X76+X78)</f>
        <v>225767.7</v>
      </c>
      <c r="Y29" s="405">
        <f>SUM(Y43+Y46+Y49+Y52+Y55+Y59+Y61+Y63+Y65+Y68+Y76+Y78)</f>
        <v>225607.7</v>
      </c>
      <c r="Z29" s="401" t="s">
        <v>309</v>
      </c>
    </row>
    <row r="30" spans="1:26" s="4" customFormat="1" ht="36">
      <c r="A30" s="15"/>
      <c r="B30" s="15"/>
      <c r="C30" s="15"/>
      <c r="D30" s="15"/>
      <c r="E30" s="15"/>
      <c r="F30" s="15"/>
      <c r="G30" s="15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29" t="s">
        <v>209</v>
      </c>
      <c r="S30" s="130" t="s">
        <v>328</v>
      </c>
      <c r="T30" s="41">
        <v>0</v>
      </c>
      <c r="U30" s="41">
        <v>0</v>
      </c>
      <c r="V30" s="131">
        <v>0</v>
      </c>
      <c r="W30" s="262">
        <v>0</v>
      </c>
      <c r="X30" s="131">
        <v>0</v>
      </c>
      <c r="Y30" s="131">
        <v>0</v>
      </c>
      <c r="Z30" s="24" t="s">
        <v>309</v>
      </c>
    </row>
    <row r="31" spans="1:26" s="4" customFormat="1" ht="24">
      <c r="A31" s="223"/>
      <c r="B31" s="223"/>
      <c r="C31" s="223"/>
      <c r="D31" s="223"/>
      <c r="E31" s="223"/>
      <c r="F31" s="223"/>
      <c r="G31" s="223"/>
      <c r="H31" s="223"/>
      <c r="I31" s="224"/>
      <c r="J31" s="224"/>
      <c r="K31" s="224"/>
      <c r="L31" s="224"/>
      <c r="M31" s="224"/>
      <c r="N31" s="224"/>
      <c r="O31" s="224"/>
      <c r="P31" s="224"/>
      <c r="Q31" s="224"/>
      <c r="R31" s="29" t="s">
        <v>210</v>
      </c>
      <c r="S31" s="132" t="s">
        <v>324</v>
      </c>
      <c r="T31" s="30">
        <v>700</v>
      </c>
      <c r="U31" s="30">
        <v>650</v>
      </c>
      <c r="V31" s="30">
        <v>650</v>
      </c>
      <c r="W31" s="261">
        <v>650</v>
      </c>
      <c r="X31" s="30">
        <v>650</v>
      </c>
      <c r="Y31" s="30">
        <v>650</v>
      </c>
      <c r="Z31" s="129">
        <v>650</v>
      </c>
    </row>
    <row r="32" spans="1:26" s="4" customFormat="1" ht="15.75" customHeight="1">
      <c r="A32" s="223"/>
      <c r="B32" s="223"/>
      <c r="C32" s="223"/>
      <c r="D32" s="223"/>
      <c r="E32" s="223"/>
      <c r="F32" s="223"/>
      <c r="G32" s="223"/>
      <c r="H32" s="223"/>
      <c r="I32" s="224"/>
      <c r="J32" s="224"/>
      <c r="K32" s="224"/>
      <c r="L32" s="224"/>
      <c r="M32" s="224"/>
      <c r="N32" s="224"/>
      <c r="O32" s="224"/>
      <c r="P32" s="224"/>
      <c r="Q32" s="224"/>
      <c r="R32" s="29" t="s">
        <v>188</v>
      </c>
      <c r="S32" s="132" t="s">
        <v>329</v>
      </c>
      <c r="T32" s="30">
        <v>20</v>
      </c>
      <c r="U32" s="30">
        <v>80</v>
      </c>
      <c r="V32" s="20">
        <v>0</v>
      </c>
      <c r="W32" s="259">
        <v>0</v>
      </c>
      <c r="X32" s="20">
        <v>0</v>
      </c>
      <c r="Y32" s="20">
        <v>0</v>
      </c>
      <c r="Z32" s="20">
        <f>T32+U32+V32+W32+X32+Y32</f>
        <v>100</v>
      </c>
    </row>
    <row r="33" spans="1:26" s="4" customFormat="1" ht="27" customHeight="1">
      <c r="A33" s="223"/>
      <c r="B33" s="223"/>
      <c r="C33" s="223"/>
      <c r="D33" s="223"/>
      <c r="E33" s="223"/>
      <c r="F33" s="223"/>
      <c r="G33" s="223"/>
      <c r="H33" s="223"/>
      <c r="I33" s="224"/>
      <c r="J33" s="224"/>
      <c r="K33" s="224"/>
      <c r="L33" s="224"/>
      <c r="M33" s="224"/>
      <c r="N33" s="224"/>
      <c r="O33" s="224"/>
      <c r="P33" s="224"/>
      <c r="Q33" s="224"/>
      <c r="R33" s="29" t="s">
        <v>346</v>
      </c>
      <c r="S33" s="133" t="s">
        <v>144</v>
      </c>
      <c r="T33" s="39">
        <v>1</v>
      </c>
      <c r="U33" s="39">
        <v>1</v>
      </c>
      <c r="V33" s="39">
        <v>1</v>
      </c>
      <c r="W33" s="263">
        <v>1</v>
      </c>
      <c r="X33" s="39">
        <v>1</v>
      </c>
      <c r="Y33" s="39">
        <v>1</v>
      </c>
      <c r="Z33" s="25" t="s">
        <v>309</v>
      </c>
    </row>
    <row r="34" spans="1:26" s="4" customFormat="1" ht="24">
      <c r="A34" s="223"/>
      <c r="B34" s="223"/>
      <c r="C34" s="223"/>
      <c r="D34" s="223"/>
      <c r="E34" s="223"/>
      <c r="F34" s="223"/>
      <c r="G34" s="223"/>
      <c r="H34" s="223"/>
      <c r="I34" s="224"/>
      <c r="J34" s="224"/>
      <c r="K34" s="224"/>
      <c r="L34" s="224"/>
      <c r="M34" s="224"/>
      <c r="N34" s="224"/>
      <c r="O34" s="224"/>
      <c r="P34" s="224"/>
      <c r="Q34" s="224"/>
      <c r="R34" s="29" t="s">
        <v>211</v>
      </c>
      <c r="S34" s="132" t="s">
        <v>320</v>
      </c>
      <c r="T34" s="147">
        <v>98</v>
      </c>
      <c r="U34" s="147">
        <v>100</v>
      </c>
      <c r="V34" s="138">
        <v>85</v>
      </c>
      <c r="W34" s="264">
        <v>85</v>
      </c>
      <c r="X34" s="138">
        <v>85</v>
      </c>
      <c r="Y34" s="138">
        <v>85</v>
      </c>
      <c r="Z34" s="138">
        <v>100</v>
      </c>
    </row>
    <row r="35" spans="1:26" s="4" customFormat="1" ht="24">
      <c r="A35" s="223"/>
      <c r="B35" s="223"/>
      <c r="C35" s="223"/>
      <c r="D35" s="223"/>
      <c r="E35" s="223"/>
      <c r="F35" s="223"/>
      <c r="G35" s="223"/>
      <c r="H35" s="223"/>
      <c r="I35" s="224"/>
      <c r="J35" s="224"/>
      <c r="K35" s="224"/>
      <c r="L35" s="224"/>
      <c r="M35" s="224"/>
      <c r="N35" s="224"/>
      <c r="O35" s="224"/>
      <c r="P35" s="224"/>
      <c r="Q35" s="224"/>
      <c r="R35" s="29" t="s">
        <v>352</v>
      </c>
      <c r="S35" s="132" t="s">
        <v>324</v>
      </c>
      <c r="T35" s="30">
        <v>140</v>
      </c>
      <c r="U35" s="30">
        <v>80</v>
      </c>
      <c r="V35" s="20">
        <v>0</v>
      </c>
      <c r="W35" s="259">
        <v>0</v>
      </c>
      <c r="X35" s="20">
        <v>0</v>
      </c>
      <c r="Y35" s="20">
        <v>0</v>
      </c>
      <c r="Z35" s="20">
        <f>T35+U35+V35+W35+X35+Y35</f>
        <v>220</v>
      </c>
    </row>
    <row r="36" spans="1:26" s="4" customFormat="1" ht="36">
      <c r="A36" s="223"/>
      <c r="B36" s="223"/>
      <c r="C36" s="223"/>
      <c r="D36" s="223"/>
      <c r="E36" s="223"/>
      <c r="F36" s="223"/>
      <c r="G36" s="223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9" t="s">
        <v>212</v>
      </c>
      <c r="S36" s="133" t="s">
        <v>144</v>
      </c>
      <c r="T36" s="39">
        <v>1</v>
      </c>
      <c r="U36" s="39">
        <v>1</v>
      </c>
      <c r="V36" s="39">
        <v>1</v>
      </c>
      <c r="W36" s="263">
        <v>1</v>
      </c>
      <c r="X36" s="39">
        <v>1</v>
      </c>
      <c r="Y36" s="39">
        <v>1</v>
      </c>
      <c r="Z36" s="25" t="s">
        <v>309</v>
      </c>
    </row>
    <row r="37" spans="1:26" s="4" customFormat="1" ht="24">
      <c r="A37" s="223"/>
      <c r="B37" s="223"/>
      <c r="C37" s="223"/>
      <c r="D37" s="223"/>
      <c r="E37" s="223"/>
      <c r="F37" s="223"/>
      <c r="G37" s="223"/>
      <c r="H37" s="223"/>
      <c r="I37" s="224"/>
      <c r="J37" s="224"/>
      <c r="K37" s="224"/>
      <c r="L37" s="224"/>
      <c r="M37" s="224"/>
      <c r="N37" s="224"/>
      <c r="O37" s="224"/>
      <c r="P37" s="224"/>
      <c r="Q37" s="224"/>
      <c r="R37" s="29" t="s">
        <v>145</v>
      </c>
      <c r="S37" s="132" t="s">
        <v>320</v>
      </c>
      <c r="T37" s="30">
        <v>2.5</v>
      </c>
      <c r="U37" s="30">
        <v>2.5</v>
      </c>
      <c r="V37" s="30">
        <v>2.5</v>
      </c>
      <c r="W37" s="261">
        <v>2.5</v>
      </c>
      <c r="X37" s="30">
        <v>2.5</v>
      </c>
      <c r="Y37" s="30">
        <v>2.5</v>
      </c>
      <c r="Z37" s="20">
        <v>2.5</v>
      </c>
    </row>
    <row r="38" spans="1:26" s="284" customFormat="1" ht="24">
      <c r="A38" s="279"/>
      <c r="B38" s="279"/>
      <c r="C38" s="279"/>
      <c r="D38" s="279"/>
      <c r="E38" s="279"/>
      <c r="F38" s="279"/>
      <c r="G38" s="279"/>
      <c r="H38" s="279"/>
      <c r="I38" s="280"/>
      <c r="J38" s="280"/>
      <c r="K38" s="280"/>
      <c r="L38" s="280"/>
      <c r="M38" s="280"/>
      <c r="N38" s="280"/>
      <c r="O38" s="280"/>
      <c r="P38" s="280"/>
      <c r="Q38" s="280"/>
      <c r="R38" s="281" t="s">
        <v>317</v>
      </c>
      <c r="S38" s="282" t="s">
        <v>290</v>
      </c>
      <c r="T38" s="265">
        <v>224470.7</v>
      </c>
      <c r="U38" s="265">
        <f>U43+U46+U49+U52+U55+U59+U61+U63+U65+U68+U76</f>
        <v>229515.8</v>
      </c>
      <c r="V38" s="265">
        <f>V43+V46+V49+V52+V55+V59+V61+V63+V65+V68+V76+V78</f>
        <v>225292.80000000002</v>
      </c>
      <c r="W38" s="265">
        <f>SUM(W43+W46+W49+W52+W55+W59+W61+W63+W65+W68+W76+W78)</f>
        <v>233537.7</v>
      </c>
      <c r="X38" s="265">
        <f>SUM(X43+X46+X49+X52+X55+X59+X61+X63+X65+X68+X76+X78)</f>
        <v>225767.7</v>
      </c>
      <c r="Y38" s="265">
        <f>SUM(Y43+Y46+Y49+Y52+Y55+Y59+Y61+Y63+Y65+Y68+Y76+Y78)</f>
        <v>225607.7</v>
      </c>
      <c r="Z38" s="283" t="s">
        <v>309</v>
      </c>
    </row>
    <row r="39" spans="1:26" s="4" customFormat="1" ht="24">
      <c r="A39" s="223"/>
      <c r="B39" s="223"/>
      <c r="C39" s="223"/>
      <c r="D39" s="223"/>
      <c r="E39" s="223"/>
      <c r="F39" s="223"/>
      <c r="G39" s="22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9" t="s">
        <v>353</v>
      </c>
      <c r="S39" s="30" t="s">
        <v>320</v>
      </c>
      <c r="T39" s="30">
        <v>83.3</v>
      </c>
      <c r="U39" s="147">
        <v>85</v>
      </c>
      <c r="V39" s="147">
        <v>85</v>
      </c>
      <c r="W39" s="266">
        <v>85</v>
      </c>
      <c r="X39" s="147">
        <v>85</v>
      </c>
      <c r="Y39" s="147">
        <v>85</v>
      </c>
      <c r="Z39" s="138">
        <v>85</v>
      </c>
    </row>
    <row r="40" spans="1:26" s="4" customFormat="1" ht="24">
      <c r="A40" s="223"/>
      <c r="B40" s="223"/>
      <c r="C40" s="223"/>
      <c r="D40" s="223"/>
      <c r="E40" s="223"/>
      <c r="F40" s="223"/>
      <c r="G40" s="223"/>
      <c r="H40" s="223"/>
      <c r="I40" s="224"/>
      <c r="J40" s="224"/>
      <c r="K40" s="224"/>
      <c r="L40" s="224"/>
      <c r="M40" s="224"/>
      <c r="N40" s="224"/>
      <c r="O40" s="224"/>
      <c r="P40" s="224"/>
      <c r="Q40" s="224"/>
      <c r="R40" s="29" t="s">
        <v>354</v>
      </c>
      <c r="S40" s="30" t="s">
        <v>320</v>
      </c>
      <c r="T40" s="31">
        <v>41.2</v>
      </c>
      <c r="U40" s="31">
        <v>40.9</v>
      </c>
      <c r="V40" s="105" t="s">
        <v>327</v>
      </c>
      <c r="W40" s="267" t="s">
        <v>327</v>
      </c>
      <c r="X40" s="105" t="s">
        <v>327</v>
      </c>
      <c r="Y40" s="105" t="s">
        <v>327</v>
      </c>
      <c r="Z40" s="42">
        <v>41.2</v>
      </c>
    </row>
    <row r="41" spans="1:26" s="4" customFormat="1" ht="25.5" customHeight="1">
      <c r="A41" s="223"/>
      <c r="B41" s="223"/>
      <c r="C41" s="223"/>
      <c r="D41" s="223"/>
      <c r="E41" s="223"/>
      <c r="F41" s="223"/>
      <c r="G41" s="223"/>
      <c r="H41" s="223"/>
      <c r="I41" s="224"/>
      <c r="J41" s="224"/>
      <c r="K41" s="224"/>
      <c r="L41" s="224"/>
      <c r="M41" s="224"/>
      <c r="N41" s="224"/>
      <c r="O41" s="224"/>
      <c r="P41" s="224"/>
      <c r="Q41" s="224"/>
      <c r="R41" s="29" t="s">
        <v>213</v>
      </c>
      <c r="S41" s="30" t="s">
        <v>320</v>
      </c>
      <c r="T41" s="147">
        <v>100</v>
      </c>
      <c r="U41" s="147">
        <v>100</v>
      </c>
      <c r="V41" s="147">
        <v>100</v>
      </c>
      <c r="W41" s="266">
        <v>100</v>
      </c>
      <c r="X41" s="147">
        <v>100</v>
      </c>
      <c r="Y41" s="147">
        <v>100</v>
      </c>
      <c r="Z41" s="138">
        <v>100</v>
      </c>
    </row>
    <row r="42" spans="1:26" s="4" customFormat="1" ht="17.25" customHeight="1">
      <c r="A42" s="223"/>
      <c r="B42" s="223"/>
      <c r="C42" s="223"/>
      <c r="D42" s="223"/>
      <c r="E42" s="223"/>
      <c r="F42" s="223"/>
      <c r="G42" s="223"/>
      <c r="H42" s="223"/>
      <c r="I42" s="224"/>
      <c r="J42" s="224"/>
      <c r="K42" s="224"/>
      <c r="L42" s="224"/>
      <c r="M42" s="224"/>
      <c r="N42" s="224"/>
      <c r="O42" s="224"/>
      <c r="P42" s="224"/>
      <c r="Q42" s="224"/>
      <c r="R42" s="29" t="s">
        <v>130</v>
      </c>
      <c r="S42" s="30" t="s">
        <v>320</v>
      </c>
      <c r="T42" s="147">
        <v>7</v>
      </c>
      <c r="U42" s="147">
        <v>7</v>
      </c>
      <c r="V42" s="106">
        <v>5.5</v>
      </c>
      <c r="W42" s="268">
        <v>5.5</v>
      </c>
      <c r="X42" s="106">
        <v>5.5</v>
      </c>
      <c r="Y42" s="106">
        <v>5.5</v>
      </c>
      <c r="Z42" s="20">
        <v>5.5</v>
      </c>
    </row>
    <row r="43" spans="1:26" s="278" customFormat="1" ht="62.25" customHeight="1">
      <c r="A43" s="407">
        <v>6</v>
      </c>
      <c r="B43" s="407">
        <v>7</v>
      </c>
      <c r="C43" s="407">
        <v>5</v>
      </c>
      <c r="D43" s="407">
        <v>0</v>
      </c>
      <c r="E43" s="407">
        <v>7</v>
      </c>
      <c r="F43" s="407">
        <v>0</v>
      </c>
      <c r="G43" s="407">
        <v>1</v>
      </c>
      <c r="H43" s="407">
        <v>0</v>
      </c>
      <c r="I43" s="408">
        <v>1</v>
      </c>
      <c r="J43" s="408">
        <v>1</v>
      </c>
      <c r="K43" s="408">
        <v>0</v>
      </c>
      <c r="L43" s="408">
        <v>2</v>
      </c>
      <c r="M43" s="408">
        <v>1</v>
      </c>
      <c r="N43" s="408">
        <v>0</v>
      </c>
      <c r="O43" s="408">
        <v>7</v>
      </c>
      <c r="P43" s="408">
        <v>4</v>
      </c>
      <c r="Q43" s="408" t="s">
        <v>321</v>
      </c>
      <c r="R43" s="409" t="s">
        <v>214</v>
      </c>
      <c r="S43" s="410" t="s">
        <v>290</v>
      </c>
      <c r="T43" s="411">
        <v>124064.6</v>
      </c>
      <c r="U43" s="411">
        <v>128325.7</v>
      </c>
      <c r="V43" s="411">
        <v>124785</v>
      </c>
      <c r="W43" s="411">
        <v>124906</v>
      </c>
      <c r="X43" s="411">
        <v>124906</v>
      </c>
      <c r="Y43" s="411">
        <v>124906</v>
      </c>
      <c r="Z43" s="410" t="s">
        <v>309</v>
      </c>
    </row>
    <row r="44" spans="1:26" s="4" customFormat="1" ht="24">
      <c r="A44" s="223"/>
      <c r="B44" s="223"/>
      <c r="C44" s="223"/>
      <c r="D44" s="223"/>
      <c r="E44" s="223"/>
      <c r="F44" s="223"/>
      <c r="G44" s="223"/>
      <c r="H44" s="223"/>
      <c r="I44" s="224"/>
      <c r="J44" s="224"/>
      <c r="K44" s="224"/>
      <c r="L44" s="224"/>
      <c r="M44" s="224"/>
      <c r="N44" s="224"/>
      <c r="O44" s="224"/>
      <c r="P44" s="224"/>
      <c r="Q44" s="224"/>
      <c r="R44" s="29" t="s">
        <v>347</v>
      </c>
      <c r="S44" s="30" t="s">
        <v>319</v>
      </c>
      <c r="T44" s="31">
        <v>17185</v>
      </c>
      <c r="U44" s="31">
        <v>18896</v>
      </c>
      <c r="V44" s="102">
        <v>19810.21</v>
      </c>
      <c r="W44" s="269">
        <v>19810.21</v>
      </c>
      <c r="X44" s="102">
        <v>19810.21</v>
      </c>
      <c r="Y44" s="102">
        <v>19810.21</v>
      </c>
      <c r="Z44" s="98">
        <v>19810.21</v>
      </c>
    </row>
    <row r="45" spans="1:26" s="4" customFormat="1" ht="24">
      <c r="A45" s="223"/>
      <c r="B45" s="223"/>
      <c r="C45" s="223"/>
      <c r="D45" s="223"/>
      <c r="E45" s="223"/>
      <c r="F45" s="223"/>
      <c r="G45" s="223"/>
      <c r="H45" s="223"/>
      <c r="I45" s="224"/>
      <c r="J45" s="224"/>
      <c r="K45" s="224"/>
      <c r="L45" s="224"/>
      <c r="M45" s="224"/>
      <c r="N45" s="224"/>
      <c r="O45" s="224"/>
      <c r="P45" s="224"/>
      <c r="Q45" s="224"/>
      <c r="R45" s="29" t="s">
        <v>215</v>
      </c>
      <c r="S45" s="30" t="s">
        <v>320</v>
      </c>
      <c r="T45" s="31">
        <v>5</v>
      </c>
      <c r="U45" s="31">
        <v>6</v>
      </c>
      <c r="V45" s="103" t="s">
        <v>327</v>
      </c>
      <c r="W45" s="270" t="s">
        <v>327</v>
      </c>
      <c r="X45" s="103" t="s">
        <v>327</v>
      </c>
      <c r="Y45" s="103" t="s">
        <v>327</v>
      </c>
      <c r="Z45" s="42">
        <v>6</v>
      </c>
    </row>
    <row r="46" spans="1:26" s="278" customFormat="1" ht="58.5" customHeight="1">
      <c r="A46" s="407">
        <v>6</v>
      </c>
      <c r="B46" s="407">
        <v>7</v>
      </c>
      <c r="C46" s="407">
        <v>5</v>
      </c>
      <c r="D46" s="407">
        <v>0</v>
      </c>
      <c r="E46" s="407">
        <v>7</v>
      </c>
      <c r="F46" s="407">
        <v>0</v>
      </c>
      <c r="G46" s="407">
        <v>1</v>
      </c>
      <c r="H46" s="407">
        <v>0</v>
      </c>
      <c r="I46" s="408">
        <v>1</v>
      </c>
      <c r="J46" s="408">
        <v>1</v>
      </c>
      <c r="K46" s="408">
        <v>0</v>
      </c>
      <c r="L46" s="408">
        <v>2</v>
      </c>
      <c r="M46" s="408">
        <v>2</v>
      </c>
      <c r="N46" s="408">
        <v>1</v>
      </c>
      <c r="O46" s="408">
        <v>0</v>
      </c>
      <c r="P46" s="408">
        <v>2</v>
      </c>
      <c r="Q46" s="408" t="s">
        <v>322</v>
      </c>
      <c r="R46" s="409" t="s">
        <v>78</v>
      </c>
      <c r="S46" s="410" t="s">
        <v>290</v>
      </c>
      <c r="T46" s="412">
        <v>36557.5</v>
      </c>
      <c r="U46" s="412">
        <v>36117.3</v>
      </c>
      <c r="V46" s="411">
        <v>40210.5</v>
      </c>
      <c r="W46" s="411">
        <v>43129.5</v>
      </c>
      <c r="X46" s="411">
        <v>43129.5</v>
      </c>
      <c r="Y46" s="411">
        <v>43129.5</v>
      </c>
      <c r="Z46" s="410" t="s">
        <v>309</v>
      </c>
    </row>
    <row r="47" spans="1:26" s="4" customFormat="1" ht="49.5" customHeight="1">
      <c r="A47" s="223"/>
      <c r="B47" s="223"/>
      <c r="C47" s="223"/>
      <c r="D47" s="223"/>
      <c r="E47" s="223"/>
      <c r="F47" s="223"/>
      <c r="G47" s="22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34" t="s">
        <v>163</v>
      </c>
      <c r="S47" s="35" t="s">
        <v>320</v>
      </c>
      <c r="T47" s="31">
        <v>16.28608989948354</v>
      </c>
      <c r="U47" s="31">
        <v>15.736302250215456</v>
      </c>
      <c r="V47" s="105" t="s">
        <v>327</v>
      </c>
      <c r="W47" s="267" t="s">
        <v>327</v>
      </c>
      <c r="X47" s="105" t="s">
        <v>327</v>
      </c>
      <c r="Y47" s="105" t="s">
        <v>327</v>
      </c>
      <c r="Z47" s="27">
        <v>16.3</v>
      </c>
    </row>
    <row r="48" spans="1:26" s="4" customFormat="1" ht="39.75" customHeight="1">
      <c r="A48" s="223"/>
      <c r="B48" s="223"/>
      <c r="C48" s="223"/>
      <c r="D48" s="223"/>
      <c r="E48" s="223"/>
      <c r="F48" s="223"/>
      <c r="G48" s="223"/>
      <c r="H48" s="223"/>
      <c r="I48" s="224"/>
      <c r="J48" s="224"/>
      <c r="K48" s="224"/>
      <c r="L48" s="224"/>
      <c r="M48" s="224"/>
      <c r="N48" s="224"/>
      <c r="O48" s="224"/>
      <c r="P48" s="224"/>
      <c r="Q48" s="224"/>
      <c r="R48" s="178" t="s">
        <v>162</v>
      </c>
      <c r="S48" s="37" t="s">
        <v>319</v>
      </c>
      <c r="T48" s="37" t="s">
        <v>327</v>
      </c>
      <c r="U48" s="37" t="s">
        <v>327</v>
      </c>
      <c r="V48" s="148">
        <v>6503.52</v>
      </c>
      <c r="W48" s="260">
        <v>8098.42</v>
      </c>
      <c r="X48" s="173">
        <v>8098.42</v>
      </c>
      <c r="Y48" s="173">
        <v>8098.42</v>
      </c>
      <c r="Z48" s="173">
        <v>8098.42</v>
      </c>
    </row>
    <row r="49" spans="1:26" s="278" customFormat="1" ht="36">
      <c r="A49" s="407">
        <v>6</v>
      </c>
      <c r="B49" s="407">
        <v>7</v>
      </c>
      <c r="C49" s="407">
        <v>5</v>
      </c>
      <c r="D49" s="407">
        <v>0</v>
      </c>
      <c r="E49" s="407">
        <v>7</v>
      </c>
      <c r="F49" s="407">
        <v>0</v>
      </c>
      <c r="G49" s="407">
        <v>1</v>
      </c>
      <c r="H49" s="407">
        <v>0</v>
      </c>
      <c r="I49" s="408">
        <v>1</v>
      </c>
      <c r="J49" s="408">
        <v>1</v>
      </c>
      <c r="K49" s="408">
        <v>0</v>
      </c>
      <c r="L49" s="408">
        <v>2</v>
      </c>
      <c r="M49" s="408">
        <v>2</v>
      </c>
      <c r="N49" s="408">
        <v>1</v>
      </c>
      <c r="O49" s="408">
        <v>0</v>
      </c>
      <c r="P49" s="408">
        <v>5</v>
      </c>
      <c r="Q49" s="408" t="s">
        <v>322</v>
      </c>
      <c r="R49" s="413" t="s">
        <v>318</v>
      </c>
      <c r="S49" s="410" t="s">
        <v>290</v>
      </c>
      <c r="T49" s="414">
        <v>28590</v>
      </c>
      <c r="U49" s="414">
        <v>27316.2</v>
      </c>
      <c r="V49" s="414">
        <v>25776.9</v>
      </c>
      <c r="W49" s="414">
        <v>26188.2</v>
      </c>
      <c r="X49" s="414">
        <v>26188.2</v>
      </c>
      <c r="Y49" s="414">
        <v>26188.2</v>
      </c>
      <c r="Z49" s="410" t="s">
        <v>309</v>
      </c>
    </row>
    <row r="50" spans="1:26" s="4" customFormat="1" ht="36">
      <c r="A50" s="223"/>
      <c r="B50" s="223"/>
      <c r="C50" s="223"/>
      <c r="D50" s="223"/>
      <c r="E50" s="223"/>
      <c r="F50" s="223"/>
      <c r="G50" s="223"/>
      <c r="H50" s="223"/>
      <c r="I50" s="224"/>
      <c r="J50" s="224"/>
      <c r="K50" s="224"/>
      <c r="L50" s="224"/>
      <c r="M50" s="224"/>
      <c r="N50" s="224"/>
      <c r="O50" s="224"/>
      <c r="P50" s="224"/>
      <c r="Q50" s="224"/>
      <c r="R50" s="29" t="s">
        <v>25</v>
      </c>
      <c r="S50" s="30" t="s">
        <v>320</v>
      </c>
      <c r="T50" s="19">
        <v>12.7</v>
      </c>
      <c r="U50" s="20">
        <v>11.9</v>
      </c>
      <c r="V50" s="42" t="s">
        <v>327</v>
      </c>
      <c r="W50" s="271" t="s">
        <v>327</v>
      </c>
      <c r="X50" s="42" t="s">
        <v>327</v>
      </c>
      <c r="Y50" s="42" t="s">
        <v>327</v>
      </c>
      <c r="Z50" s="42">
        <v>12.7</v>
      </c>
    </row>
    <row r="51" spans="1:26" s="4" customFormat="1" ht="36" customHeight="1">
      <c r="A51" s="223"/>
      <c r="B51" s="223"/>
      <c r="C51" s="223"/>
      <c r="D51" s="223"/>
      <c r="E51" s="223"/>
      <c r="F51" s="223"/>
      <c r="G51" s="223"/>
      <c r="H51" s="223"/>
      <c r="I51" s="224"/>
      <c r="J51" s="224"/>
      <c r="K51" s="224"/>
      <c r="L51" s="224"/>
      <c r="M51" s="224"/>
      <c r="N51" s="224"/>
      <c r="O51" s="224"/>
      <c r="P51" s="224"/>
      <c r="Q51" s="224"/>
      <c r="R51" s="29" t="s">
        <v>412</v>
      </c>
      <c r="S51" s="37" t="s">
        <v>320</v>
      </c>
      <c r="T51" s="171" t="s">
        <v>327</v>
      </c>
      <c r="U51" s="172" t="s">
        <v>327</v>
      </c>
      <c r="V51" s="42">
        <v>100</v>
      </c>
      <c r="W51" s="271">
        <v>100</v>
      </c>
      <c r="X51" s="42">
        <v>100</v>
      </c>
      <c r="Y51" s="42">
        <v>100</v>
      </c>
      <c r="Z51" s="42">
        <v>100</v>
      </c>
    </row>
    <row r="52" spans="1:26" s="278" customFormat="1" ht="36">
      <c r="A52" s="407">
        <v>6</v>
      </c>
      <c r="B52" s="407">
        <v>7</v>
      </c>
      <c r="C52" s="407">
        <v>5</v>
      </c>
      <c r="D52" s="407">
        <v>0</v>
      </c>
      <c r="E52" s="407">
        <v>7</v>
      </c>
      <c r="F52" s="407">
        <v>0</v>
      </c>
      <c r="G52" s="407">
        <v>1</v>
      </c>
      <c r="H52" s="407">
        <v>0</v>
      </c>
      <c r="I52" s="408">
        <v>1</v>
      </c>
      <c r="J52" s="408">
        <v>1</v>
      </c>
      <c r="K52" s="408">
        <v>0</v>
      </c>
      <c r="L52" s="408">
        <v>2</v>
      </c>
      <c r="M52" s="408">
        <v>2</v>
      </c>
      <c r="N52" s="408">
        <v>1</v>
      </c>
      <c r="O52" s="408">
        <v>0</v>
      </c>
      <c r="P52" s="408">
        <v>7</v>
      </c>
      <c r="Q52" s="408" t="s">
        <v>322</v>
      </c>
      <c r="R52" s="413" t="s">
        <v>26</v>
      </c>
      <c r="S52" s="410" t="s">
        <v>290</v>
      </c>
      <c r="T52" s="414">
        <v>19264.8</v>
      </c>
      <c r="U52" s="414">
        <v>17257.3</v>
      </c>
      <c r="V52" s="414">
        <v>13596</v>
      </c>
      <c r="W52" s="414">
        <v>16627</v>
      </c>
      <c r="X52" s="414">
        <v>16127</v>
      </c>
      <c r="Y52" s="414">
        <v>16127</v>
      </c>
      <c r="Z52" s="410" t="s">
        <v>309</v>
      </c>
    </row>
    <row r="53" spans="1:26" s="4" customFormat="1" ht="48" customHeight="1">
      <c r="A53" s="223"/>
      <c r="B53" s="223"/>
      <c r="C53" s="223"/>
      <c r="D53" s="223"/>
      <c r="E53" s="223"/>
      <c r="F53" s="223"/>
      <c r="G53" s="223"/>
      <c r="H53" s="223"/>
      <c r="I53" s="224"/>
      <c r="J53" s="224"/>
      <c r="K53" s="224"/>
      <c r="L53" s="224"/>
      <c r="M53" s="224"/>
      <c r="N53" s="224"/>
      <c r="O53" s="224"/>
      <c r="P53" s="224"/>
      <c r="Q53" s="224"/>
      <c r="R53" s="16" t="s">
        <v>164</v>
      </c>
      <c r="S53" s="30" t="s">
        <v>320</v>
      </c>
      <c r="T53" s="19">
        <v>8.6</v>
      </c>
      <c r="U53" s="20">
        <v>7.5</v>
      </c>
      <c r="V53" s="42" t="s">
        <v>327</v>
      </c>
      <c r="W53" s="271" t="s">
        <v>327</v>
      </c>
      <c r="X53" s="42" t="s">
        <v>327</v>
      </c>
      <c r="Y53" s="42" t="s">
        <v>327</v>
      </c>
      <c r="Z53" s="42">
        <v>8.6</v>
      </c>
    </row>
    <row r="54" spans="1:26" s="4" customFormat="1" ht="27" customHeight="1">
      <c r="A54" s="223"/>
      <c r="B54" s="223"/>
      <c r="C54" s="223"/>
      <c r="D54" s="223"/>
      <c r="E54" s="223"/>
      <c r="F54" s="223"/>
      <c r="G54" s="223"/>
      <c r="H54" s="223"/>
      <c r="I54" s="224"/>
      <c r="J54" s="224"/>
      <c r="K54" s="224"/>
      <c r="L54" s="224"/>
      <c r="M54" s="224"/>
      <c r="N54" s="224"/>
      <c r="O54" s="224"/>
      <c r="P54" s="224"/>
      <c r="Q54" s="224"/>
      <c r="R54" s="187" t="s">
        <v>189</v>
      </c>
      <c r="S54" s="161" t="s">
        <v>290</v>
      </c>
      <c r="T54" s="19" t="s">
        <v>327</v>
      </c>
      <c r="U54" s="20" t="s">
        <v>327</v>
      </c>
      <c r="V54" s="42">
        <v>80</v>
      </c>
      <c r="W54" s="271">
        <v>90</v>
      </c>
      <c r="X54" s="42">
        <v>90</v>
      </c>
      <c r="Y54" s="42">
        <v>90</v>
      </c>
      <c r="Z54" s="42">
        <v>90</v>
      </c>
    </row>
    <row r="55" spans="1:26" s="278" customFormat="1" ht="75.75" customHeight="1">
      <c r="A55" s="407">
        <v>6</v>
      </c>
      <c r="B55" s="407">
        <v>7</v>
      </c>
      <c r="C55" s="407">
        <v>5</v>
      </c>
      <c r="D55" s="407">
        <v>1</v>
      </c>
      <c r="E55" s="407">
        <v>0</v>
      </c>
      <c r="F55" s="407">
        <v>0</v>
      </c>
      <c r="G55" s="407">
        <v>4</v>
      </c>
      <c r="H55" s="407">
        <v>0</v>
      </c>
      <c r="I55" s="408">
        <v>1</v>
      </c>
      <c r="J55" s="408">
        <v>1</v>
      </c>
      <c r="K55" s="408">
        <v>0</v>
      </c>
      <c r="L55" s="408">
        <v>2</v>
      </c>
      <c r="M55" s="408">
        <v>1</v>
      </c>
      <c r="N55" s="408">
        <v>0</v>
      </c>
      <c r="O55" s="408">
        <v>5</v>
      </c>
      <c r="P55" s="408">
        <v>0</v>
      </c>
      <c r="Q55" s="408" t="s">
        <v>325</v>
      </c>
      <c r="R55" s="409" t="s">
        <v>323</v>
      </c>
      <c r="S55" s="410" t="s">
        <v>290</v>
      </c>
      <c r="T55" s="414">
        <v>7636.9</v>
      </c>
      <c r="U55" s="414">
        <v>9203.3</v>
      </c>
      <c r="V55" s="414">
        <v>12470.5</v>
      </c>
      <c r="W55" s="414">
        <v>13249</v>
      </c>
      <c r="X55" s="414">
        <v>13249</v>
      </c>
      <c r="Y55" s="414">
        <v>13249</v>
      </c>
      <c r="Z55" s="410" t="s">
        <v>309</v>
      </c>
    </row>
    <row r="56" spans="1:26" s="4" customFormat="1" ht="39.75" customHeight="1">
      <c r="A56" s="223"/>
      <c r="B56" s="223"/>
      <c r="C56" s="223"/>
      <c r="D56" s="223"/>
      <c r="E56" s="223"/>
      <c r="F56" s="223"/>
      <c r="G56" s="223"/>
      <c r="H56" s="223"/>
      <c r="I56" s="224"/>
      <c r="J56" s="224"/>
      <c r="K56" s="224"/>
      <c r="L56" s="224"/>
      <c r="M56" s="224"/>
      <c r="N56" s="224"/>
      <c r="O56" s="224"/>
      <c r="P56" s="224"/>
      <c r="Q56" s="224"/>
      <c r="R56" s="29" t="s">
        <v>348</v>
      </c>
      <c r="S56" s="30" t="s">
        <v>324</v>
      </c>
      <c r="T56" s="32">
        <v>1466</v>
      </c>
      <c r="U56" s="32">
        <v>1466</v>
      </c>
      <c r="V56" s="20">
        <v>1504</v>
      </c>
      <c r="W56" s="259">
        <v>1608</v>
      </c>
      <c r="X56" s="20">
        <v>1504</v>
      </c>
      <c r="Y56" s="20">
        <v>1504</v>
      </c>
      <c r="Z56" s="20">
        <v>8948</v>
      </c>
    </row>
    <row r="57" spans="1:26" s="4" customFormat="1" ht="36">
      <c r="A57" s="223"/>
      <c r="B57" s="223"/>
      <c r="C57" s="223"/>
      <c r="D57" s="223"/>
      <c r="E57" s="223"/>
      <c r="F57" s="223"/>
      <c r="G57" s="223"/>
      <c r="H57" s="223"/>
      <c r="I57" s="224"/>
      <c r="J57" s="224"/>
      <c r="K57" s="224"/>
      <c r="L57" s="224"/>
      <c r="M57" s="224"/>
      <c r="N57" s="224"/>
      <c r="O57" s="224"/>
      <c r="P57" s="224"/>
      <c r="Q57" s="224"/>
      <c r="R57" s="29" t="s">
        <v>349</v>
      </c>
      <c r="S57" s="30" t="s">
        <v>324</v>
      </c>
      <c r="T57" s="32">
        <v>893</v>
      </c>
      <c r="U57" s="32">
        <v>893</v>
      </c>
      <c r="V57" s="20">
        <v>1056</v>
      </c>
      <c r="W57" s="259">
        <v>1117</v>
      </c>
      <c r="X57" s="20">
        <v>1056</v>
      </c>
      <c r="Y57" s="20">
        <v>1056</v>
      </c>
      <c r="Z57" s="20">
        <v>6010</v>
      </c>
    </row>
    <row r="58" spans="1:26" s="4" customFormat="1" ht="36">
      <c r="A58" s="223"/>
      <c r="B58" s="223"/>
      <c r="C58" s="223"/>
      <c r="D58" s="223"/>
      <c r="E58" s="223"/>
      <c r="F58" s="223"/>
      <c r="G58" s="223"/>
      <c r="H58" s="223"/>
      <c r="I58" s="224"/>
      <c r="J58" s="224"/>
      <c r="K58" s="224"/>
      <c r="L58" s="224"/>
      <c r="M58" s="224"/>
      <c r="N58" s="224"/>
      <c r="O58" s="224"/>
      <c r="P58" s="224"/>
      <c r="Q58" s="224"/>
      <c r="R58" s="34" t="s">
        <v>350</v>
      </c>
      <c r="S58" s="35" t="s">
        <v>324</v>
      </c>
      <c r="T58" s="36">
        <v>158</v>
      </c>
      <c r="U58" s="36">
        <v>158</v>
      </c>
      <c r="V58" s="20">
        <v>234</v>
      </c>
      <c r="W58" s="259">
        <v>260</v>
      </c>
      <c r="X58" s="20">
        <v>234</v>
      </c>
      <c r="Y58" s="20">
        <v>234</v>
      </c>
      <c r="Z58" s="20">
        <v>1252</v>
      </c>
    </row>
    <row r="59" spans="1:26" s="278" customFormat="1" ht="27" customHeight="1">
      <c r="A59" s="407">
        <v>6</v>
      </c>
      <c r="B59" s="407">
        <v>7</v>
      </c>
      <c r="C59" s="407">
        <v>5</v>
      </c>
      <c r="D59" s="407">
        <v>0</v>
      </c>
      <c r="E59" s="407">
        <v>7</v>
      </c>
      <c r="F59" s="407">
        <v>0</v>
      </c>
      <c r="G59" s="407">
        <v>1</v>
      </c>
      <c r="H59" s="407">
        <v>0</v>
      </c>
      <c r="I59" s="408">
        <v>1</v>
      </c>
      <c r="J59" s="408">
        <v>1</v>
      </c>
      <c r="K59" s="408">
        <v>0</v>
      </c>
      <c r="L59" s="408">
        <v>2</v>
      </c>
      <c r="M59" s="408">
        <v>2</v>
      </c>
      <c r="N59" s="408">
        <v>2</v>
      </c>
      <c r="O59" s="408">
        <v>1</v>
      </c>
      <c r="P59" s="408">
        <v>0</v>
      </c>
      <c r="Q59" s="408" t="s">
        <v>326</v>
      </c>
      <c r="R59" s="409" t="s">
        <v>216</v>
      </c>
      <c r="S59" s="410" t="s">
        <v>290</v>
      </c>
      <c r="T59" s="415">
        <v>37.5</v>
      </c>
      <c r="U59" s="415">
        <v>35</v>
      </c>
      <c r="V59" s="416">
        <v>50</v>
      </c>
      <c r="W59" s="416">
        <v>150</v>
      </c>
      <c r="X59" s="416">
        <v>150</v>
      </c>
      <c r="Y59" s="416">
        <v>150</v>
      </c>
      <c r="Z59" s="410" t="s">
        <v>309</v>
      </c>
    </row>
    <row r="60" spans="1:26" s="4" customFormat="1" ht="24">
      <c r="A60" s="223"/>
      <c r="B60" s="223"/>
      <c r="C60" s="223"/>
      <c r="D60" s="223"/>
      <c r="E60" s="223"/>
      <c r="F60" s="223"/>
      <c r="G60" s="223"/>
      <c r="H60" s="223"/>
      <c r="I60" s="224"/>
      <c r="J60" s="224"/>
      <c r="K60" s="224"/>
      <c r="L60" s="224"/>
      <c r="M60" s="224"/>
      <c r="N60" s="224"/>
      <c r="O60" s="224"/>
      <c r="P60" s="224"/>
      <c r="Q60" s="224"/>
      <c r="R60" s="34" t="s">
        <v>146</v>
      </c>
      <c r="S60" s="35" t="s">
        <v>324</v>
      </c>
      <c r="T60" s="36">
        <v>60</v>
      </c>
      <c r="U60" s="36">
        <v>152</v>
      </c>
      <c r="V60" s="20">
        <v>82</v>
      </c>
      <c r="W60" s="259">
        <v>45</v>
      </c>
      <c r="X60" s="20">
        <v>80</v>
      </c>
      <c r="Y60" s="20">
        <v>80</v>
      </c>
      <c r="Z60" s="20">
        <f>T60+U60+V60+W60+X60+Y60</f>
        <v>499</v>
      </c>
    </row>
    <row r="61" spans="1:26" s="278" customFormat="1" ht="15">
      <c r="A61" s="407">
        <v>6</v>
      </c>
      <c r="B61" s="407">
        <v>7</v>
      </c>
      <c r="C61" s="407">
        <v>5</v>
      </c>
      <c r="D61" s="407">
        <v>0</v>
      </c>
      <c r="E61" s="407">
        <v>7</v>
      </c>
      <c r="F61" s="407">
        <v>0</v>
      </c>
      <c r="G61" s="407">
        <v>1</v>
      </c>
      <c r="H61" s="407">
        <v>0</v>
      </c>
      <c r="I61" s="408">
        <v>1</v>
      </c>
      <c r="J61" s="408">
        <v>1</v>
      </c>
      <c r="K61" s="408">
        <v>0</v>
      </c>
      <c r="L61" s="408">
        <v>2</v>
      </c>
      <c r="M61" s="408">
        <v>2</v>
      </c>
      <c r="N61" s="408">
        <v>2</v>
      </c>
      <c r="O61" s="408">
        <v>2</v>
      </c>
      <c r="P61" s="408">
        <v>4</v>
      </c>
      <c r="Q61" s="408" t="s">
        <v>326</v>
      </c>
      <c r="R61" s="391" t="s">
        <v>351</v>
      </c>
      <c r="S61" s="392" t="s">
        <v>328</v>
      </c>
      <c r="T61" s="417">
        <v>700</v>
      </c>
      <c r="U61" s="417">
        <v>200</v>
      </c>
      <c r="V61" s="414">
        <v>600</v>
      </c>
      <c r="W61" s="414">
        <v>900</v>
      </c>
      <c r="X61" s="414">
        <v>1000</v>
      </c>
      <c r="Y61" s="414">
        <v>1000</v>
      </c>
      <c r="Z61" s="410" t="s">
        <v>309</v>
      </c>
    </row>
    <row r="62" spans="1:26" s="4" customFormat="1" ht="24">
      <c r="A62" s="223"/>
      <c r="B62" s="223"/>
      <c r="C62" s="223"/>
      <c r="D62" s="223"/>
      <c r="E62" s="223"/>
      <c r="F62" s="223"/>
      <c r="G62" s="223"/>
      <c r="H62" s="223"/>
      <c r="I62" s="224"/>
      <c r="J62" s="224"/>
      <c r="K62" s="224"/>
      <c r="L62" s="224"/>
      <c r="M62" s="224"/>
      <c r="N62" s="224"/>
      <c r="O62" s="224"/>
      <c r="P62" s="224"/>
      <c r="Q62" s="224"/>
      <c r="R62" s="29" t="s">
        <v>217</v>
      </c>
      <c r="S62" s="30" t="s">
        <v>324</v>
      </c>
      <c r="T62" s="30">
        <v>744</v>
      </c>
      <c r="U62" s="30">
        <v>744</v>
      </c>
      <c r="V62" s="30">
        <v>762</v>
      </c>
      <c r="W62" s="261">
        <v>709</v>
      </c>
      <c r="X62" s="30">
        <v>762</v>
      </c>
      <c r="Y62" s="30">
        <v>762</v>
      </c>
      <c r="Z62" s="20">
        <v>4536</v>
      </c>
    </row>
    <row r="63" spans="1:26" s="278" customFormat="1" ht="26.25" customHeight="1">
      <c r="A63" s="407">
        <v>6</v>
      </c>
      <c r="B63" s="407">
        <v>7</v>
      </c>
      <c r="C63" s="407">
        <v>5</v>
      </c>
      <c r="D63" s="407">
        <v>0</v>
      </c>
      <c r="E63" s="407">
        <v>7</v>
      </c>
      <c r="F63" s="407">
        <v>0</v>
      </c>
      <c r="G63" s="407">
        <v>1</v>
      </c>
      <c r="H63" s="407">
        <v>0</v>
      </c>
      <c r="I63" s="408">
        <v>1</v>
      </c>
      <c r="J63" s="408">
        <v>1</v>
      </c>
      <c r="K63" s="408">
        <v>2</v>
      </c>
      <c r="L63" s="408">
        <v>2</v>
      </c>
      <c r="M63" s="408">
        <v>0</v>
      </c>
      <c r="N63" s="408">
        <v>9</v>
      </c>
      <c r="O63" s="408"/>
      <c r="P63" s="408"/>
      <c r="Q63" s="408"/>
      <c r="R63" s="391" t="s">
        <v>355</v>
      </c>
      <c r="S63" s="392" t="s">
        <v>328</v>
      </c>
      <c r="T63" s="418">
        <v>6450.2</v>
      </c>
      <c r="U63" s="418">
        <v>8571</v>
      </c>
      <c r="V63" s="419">
        <v>0</v>
      </c>
      <c r="W63" s="419">
        <v>0</v>
      </c>
      <c r="X63" s="419">
        <v>0</v>
      </c>
      <c r="Y63" s="419">
        <v>0</v>
      </c>
      <c r="Z63" s="410" t="s">
        <v>309</v>
      </c>
    </row>
    <row r="64" spans="1:26" s="4" customFormat="1" ht="36">
      <c r="A64" s="223"/>
      <c r="B64" s="223"/>
      <c r="C64" s="223"/>
      <c r="D64" s="223"/>
      <c r="E64" s="223"/>
      <c r="F64" s="223"/>
      <c r="G64" s="223"/>
      <c r="H64" s="223"/>
      <c r="I64" s="224"/>
      <c r="J64" s="224"/>
      <c r="K64" s="224"/>
      <c r="L64" s="224"/>
      <c r="M64" s="224"/>
      <c r="N64" s="224"/>
      <c r="O64" s="224"/>
      <c r="P64" s="224"/>
      <c r="Q64" s="224"/>
      <c r="R64" s="29" t="s">
        <v>147</v>
      </c>
      <c r="S64" s="30" t="s">
        <v>320</v>
      </c>
      <c r="T64" s="31">
        <v>2.9</v>
      </c>
      <c r="U64" s="31">
        <v>3.7</v>
      </c>
      <c r="V64" s="31" t="s">
        <v>327</v>
      </c>
      <c r="W64" s="272" t="s">
        <v>327</v>
      </c>
      <c r="X64" s="31" t="s">
        <v>327</v>
      </c>
      <c r="Y64" s="31" t="s">
        <v>327</v>
      </c>
      <c r="Z64" s="42">
        <v>3.7</v>
      </c>
    </row>
    <row r="65" spans="1:26" s="278" customFormat="1" ht="36">
      <c r="A65" s="407">
        <v>6</v>
      </c>
      <c r="B65" s="407">
        <v>7</v>
      </c>
      <c r="C65" s="407">
        <v>5</v>
      </c>
      <c r="D65" s="407">
        <v>0</v>
      </c>
      <c r="E65" s="407">
        <v>7</v>
      </c>
      <c r="F65" s="407">
        <v>0</v>
      </c>
      <c r="G65" s="407">
        <v>1</v>
      </c>
      <c r="H65" s="407">
        <v>0</v>
      </c>
      <c r="I65" s="408">
        <v>1</v>
      </c>
      <c r="J65" s="408">
        <v>1</v>
      </c>
      <c r="K65" s="408">
        <v>0</v>
      </c>
      <c r="L65" s="408">
        <v>2</v>
      </c>
      <c r="M65" s="408">
        <v>2</v>
      </c>
      <c r="N65" s="408">
        <v>1</v>
      </c>
      <c r="O65" s="408">
        <v>0</v>
      </c>
      <c r="P65" s="408">
        <v>9</v>
      </c>
      <c r="Q65" s="408" t="s">
        <v>322</v>
      </c>
      <c r="R65" s="391" t="s">
        <v>218</v>
      </c>
      <c r="S65" s="392" t="s">
        <v>328</v>
      </c>
      <c r="T65" s="420">
        <v>0</v>
      </c>
      <c r="U65" s="420">
        <v>0</v>
      </c>
      <c r="V65" s="414">
        <v>7000</v>
      </c>
      <c r="W65" s="414">
        <v>7300</v>
      </c>
      <c r="X65" s="414">
        <v>0</v>
      </c>
      <c r="Y65" s="414">
        <v>0</v>
      </c>
      <c r="Z65" s="410" t="s">
        <v>309</v>
      </c>
    </row>
    <row r="66" spans="1:26" s="4" customFormat="1" ht="15" hidden="1">
      <c r="A66" s="223"/>
      <c r="B66" s="223"/>
      <c r="C66" s="223"/>
      <c r="D66" s="223"/>
      <c r="E66" s="223"/>
      <c r="F66" s="223"/>
      <c r="G66" s="223"/>
      <c r="H66" s="223"/>
      <c r="I66" s="224"/>
      <c r="J66" s="224"/>
      <c r="K66" s="224"/>
      <c r="L66" s="224"/>
      <c r="M66" s="224"/>
      <c r="N66" s="224"/>
      <c r="O66" s="224"/>
      <c r="P66" s="224"/>
      <c r="Q66" s="224"/>
      <c r="R66" s="29"/>
      <c r="S66" s="30" t="s">
        <v>320</v>
      </c>
      <c r="T66" s="38" t="s">
        <v>327</v>
      </c>
      <c r="U66" s="38" t="s">
        <v>327</v>
      </c>
      <c r="V66" s="38" t="s">
        <v>327</v>
      </c>
      <c r="W66" s="273"/>
      <c r="X66" s="38" t="s">
        <v>327</v>
      </c>
      <c r="Y66" s="38" t="s">
        <v>327</v>
      </c>
      <c r="Z66" s="38" t="s">
        <v>327</v>
      </c>
    </row>
    <row r="67" spans="1:26" s="4" customFormat="1" ht="27.75" customHeight="1">
      <c r="A67" s="223"/>
      <c r="B67" s="223"/>
      <c r="C67" s="223"/>
      <c r="D67" s="223"/>
      <c r="E67" s="223"/>
      <c r="F67" s="223"/>
      <c r="G67" s="223"/>
      <c r="H67" s="223"/>
      <c r="I67" s="224"/>
      <c r="J67" s="224"/>
      <c r="K67" s="224"/>
      <c r="L67" s="224"/>
      <c r="M67" s="224"/>
      <c r="N67" s="224"/>
      <c r="O67" s="224"/>
      <c r="P67" s="224"/>
      <c r="Q67" s="224"/>
      <c r="R67" s="34" t="s">
        <v>34</v>
      </c>
      <c r="S67" s="35" t="s">
        <v>320</v>
      </c>
      <c r="T67" s="169" t="s">
        <v>327</v>
      </c>
      <c r="U67" s="170" t="s">
        <v>327</v>
      </c>
      <c r="V67" s="175">
        <v>62.5</v>
      </c>
      <c r="W67" s="274">
        <v>24.7</v>
      </c>
      <c r="X67" s="274">
        <v>0</v>
      </c>
      <c r="Y67" s="274">
        <v>0</v>
      </c>
      <c r="Z67" s="274">
        <v>24.7</v>
      </c>
    </row>
    <row r="68" spans="1:26" s="278" customFormat="1" ht="24">
      <c r="A68" s="407">
        <v>6</v>
      </c>
      <c r="B68" s="407">
        <v>7</v>
      </c>
      <c r="C68" s="407">
        <v>5</v>
      </c>
      <c r="D68" s="407">
        <v>0</v>
      </c>
      <c r="E68" s="407">
        <v>7</v>
      </c>
      <c r="F68" s="407">
        <v>0</v>
      </c>
      <c r="G68" s="407">
        <v>1</v>
      </c>
      <c r="H68" s="407">
        <v>0</v>
      </c>
      <c r="I68" s="408">
        <v>1</v>
      </c>
      <c r="J68" s="408">
        <v>1</v>
      </c>
      <c r="K68" s="408">
        <v>0</v>
      </c>
      <c r="L68" s="408">
        <v>2</v>
      </c>
      <c r="M68" s="408">
        <v>2</v>
      </c>
      <c r="N68" s="408">
        <v>2</v>
      </c>
      <c r="O68" s="408">
        <v>2</v>
      </c>
      <c r="P68" s="408">
        <v>5</v>
      </c>
      <c r="Q68" s="408" t="s">
        <v>326</v>
      </c>
      <c r="R68" s="421" t="s">
        <v>219</v>
      </c>
      <c r="S68" s="422" t="s">
        <v>328</v>
      </c>
      <c r="T68" s="423">
        <v>780.1</v>
      </c>
      <c r="U68" s="423">
        <v>742.6</v>
      </c>
      <c r="V68" s="410">
        <v>779.7</v>
      </c>
      <c r="W68" s="416">
        <v>858</v>
      </c>
      <c r="X68" s="424">
        <v>858</v>
      </c>
      <c r="Y68" s="424">
        <v>858</v>
      </c>
      <c r="Z68" s="425" t="s">
        <v>309</v>
      </c>
    </row>
    <row r="69" spans="1:26" s="4" customFormat="1" ht="36">
      <c r="A69" s="223"/>
      <c r="B69" s="223"/>
      <c r="C69" s="223"/>
      <c r="D69" s="223"/>
      <c r="E69" s="223"/>
      <c r="F69" s="223"/>
      <c r="G69" s="223"/>
      <c r="H69" s="223"/>
      <c r="I69" s="224"/>
      <c r="J69" s="224"/>
      <c r="K69" s="224"/>
      <c r="L69" s="224"/>
      <c r="M69" s="224"/>
      <c r="N69" s="224"/>
      <c r="O69" s="224"/>
      <c r="P69" s="224"/>
      <c r="Q69" s="224"/>
      <c r="R69" s="159" t="s">
        <v>165</v>
      </c>
      <c r="S69" s="213" t="s">
        <v>320</v>
      </c>
      <c r="T69" s="214">
        <v>0.3</v>
      </c>
      <c r="U69" s="214">
        <v>0.3</v>
      </c>
      <c r="V69" s="215" t="s">
        <v>327</v>
      </c>
      <c r="W69" s="271" t="s">
        <v>327</v>
      </c>
      <c r="X69" s="42" t="s">
        <v>327</v>
      </c>
      <c r="Y69" s="42" t="s">
        <v>327</v>
      </c>
      <c r="Z69" s="42">
        <v>0.3</v>
      </c>
    </row>
    <row r="70" spans="1:26" s="4" customFormat="1" ht="24.75" customHeight="1">
      <c r="A70" s="223"/>
      <c r="B70" s="223"/>
      <c r="C70" s="223"/>
      <c r="D70" s="223"/>
      <c r="E70" s="223"/>
      <c r="F70" s="223"/>
      <c r="G70" s="223"/>
      <c r="H70" s="223"/>
      <c r="I70" s="224"/>
      <c r="J70" s="224"/>
      <c r="K70" s="224"/>
      <c r="L70" s="224"/>
      <c r="M70" s="224"/>
      <c r="N70" s="224"/>
      <c r="O70" s="224"/>
      <c r="P70" s="224"/>
      <c r="Q70" s="224"/>
      <c r="R70" s="29" t="s">
        <v>166</v>
      </c>
      <c r="S70" s="30" t="s">
        <v>330</v>
      </c>
      <c r="T70" s="163" t="s">
        <v>327</v>
      </c>
      <c r="U70" s="164" t="s">
        <v>327</v>
      </c>
      <c r="V70" s="144">
        <v>22</v>
      </c>
      <c r="W70" s="275">
        <v>22</v>
      </c>
      <c r="X70" s="144">
        <v>22</v>
      </c>
      <c r="Y70" s="144">
        <v>22</v>
      </c>
      <c r="Z70" s="144">
        <v>22</v>
      </c>
    </row>
    <row r="71" spans="1:26" s="48" customFormat="1" ht="24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9" t="s">
        <v>356</v>
      </c>
      <c r="S71" s="133" t="s">
        <v>144</v>
      </c>
      <c r="T71" s="39">
        <v>1</v>
      </c>
      <c r="U71" s="39">
        <v>1</v>
      </c>
      <c r="V71" s="146">
        <v>1</v>
      </c>
      <c r="W71" s="263">
        <v>1</v>
      </c>
      <c r="X71" s="39">
        <v>1</v>
      </c>
      <c r="Y71" s="39">
        <v>1</v>
      </c>
      <c r="Z71" s="39" t="s">
        <v>309</v>
      </c>
    </row>
    <row r="72" spans="1:26" s="47" customFormat="1" ht="15">
      <c r="A72" s="223"/>
      <c r="B72" s="223"/>
      <c r="C72" s="223"/>
      <c r="D72" s="223"/>
      <c r="E72" s="223"/>
      <c r="F72" s="223"/>
      <c r="G72" s="223"/>
      <c r="H72" s="223"/>
      <c r="I72" s="224"/>
      <c r="J72" s="224"/>
      <c r="K72" s="224"/>
      <c r="L72" s="224"/>
      <c r="M72" s="224"/>
      <c r="N72" s="224"/>
      <c r="O72" s="224"/>
      <c r="P72" s="224"/>
      <c r="Q72" s="224"/>
      <c r="R72" s="29" t="s">
        <v>359</v>
      </c>
      <c r="S72" s="132" t="s">
        <v>329</v>
      </c>
      <c r="T72" s="38">
        <v>1.14</v>
      </c>
      <c r="U72" s="38">
        <v>1.16</v>
      </c>
      <c r="V72" s="20">
        <v>1.14</v>
      </c>
      <c r="W72" s="259">
        <v>1.14</v>
      </c>
      <c r="X72" s="20">
        <v>1.14</v>
      </c>
      <c r="Y72" s="20">
        <v>1.14</v>
      </c>
      <c r="Z72" s="20">
        <v>1.16</v>
      </c>
    </row>
    <row r="73" spans="1:26" s="4" customFormat="1" ht="15">
      <c r="A73" s="230"/>
      <c r="B73" s="230"/>
      <c r="C73" s="230"/>
      <c r="D73" s="230"/>
      <c r="E73" s="230"/>
      <c r="F73" s="230"/>
      <c r="G73" s="230"/>
      <c r="H73" s="230"/>
      <c r="I73" s="231"/>
      <c r="J73" s="231"/>
      <c r="K73" s="231"/>
      <c r="L73" s="231"/>
      <c r="M73" s="231"/>
      <c r="N73" s="231"/>
      <c r="O73" s="231"/>
      <c r="P73" s="231"/>
      <c r="Q73" s="231"/>
      <c r="R73" s="29" t="s">
        <v>358</v>
      </c>
      <c r="S73" s="132" t="s">
        <v>329</v>
      </c>
      <c r="T73" s="46">
        <v>7.75</v>
      </c>
      <c r="U73" s="46">
        <v>7.75</v>
      </c>
      <c r="V73" s="116">
        <v>8</v>
      </c>
      <c r="W73" s="276">
        <v>8</v>
      </c>
      <c r="X73" s="116">
        <v>8</v>
      </c>
      <c r="Y73" s="116">
        <v>8</v>
      </c>
      <c r="Z73" s="20">
        <v>7.75</v>
      </c>
    </row>
    <row r="74" spans="1:26" s="4" customFormat="1" ht="36">
      <c r="A74" s="223"/>
      <c r="B74" s="223"/>
      <c r="C74" s="223"/>
      <c r="D74" s="223"/>
      <c r="E74" s="223"/>
      <c r="F74" s="223"/>
      <c r="G74" s="223"/>
      <c r="H74" s="223"/>
      <c r="I74" s="224"/>
      <c r="J74" s="224"/>
      <c r="K74" s="224"/>
      <c r="L74" s="224"/>
      <c r="M74" s="224"/>
      <c r="N74" s="224"/>
      <c r="O74" s="224"/>
      <c r="P74" s="224"/>
      <c r="Q74" s="224"/>
      <c r="R74" s="29" t="s">
        <v>357</v>
      </c>
      <c r="S74" s="133" t="s">
        <v>144</v>
      </c>
      <c r="T74" s="39">
        <v>1</v>
      </c>
      <c r="U74" s="39">
        <v>1</v>
      </c>
      <c r="V74" s="39">
        <v>1</v>
      </c>
      <c r="W74" s="263">
        <v>1</v>
      </c>
      <c r="X74" s="39">
        <v>1</v>
      </c>
      <c r="Y74" s="39">
        <v>1</v>
      </c>
      <c r="Z74" s="39" t="s">
        <v>309</v>
      </c>
    </row>
    <row r="75" spans="1:26" s="4" customFormat="1" ht="17.25" customHeight="1">
      <c r="A75" s="223"/>
      <c r="B75" s="223"/>
      <c r="C75" s="223"/>
      <c r="D75" s="223"/>
      <c r="E75" s="223"/>
      <c r="F75" s="223"/>
      <c r="G75" s="223"/>
      <c r="H75" s="223"/>
      <c r="I75" s="224"/>
      <c r="J75" s="224"/>
      <c r="K75" s="224"/>
      <c r="L75" s="224"/>
      <c r="M75" s="224"/>
      <c r="N75" s="224"/>
      <c r="O75" s="224"/>
      <c r="P75" s="224"/>
      <c r="Q75" s="224"/>
      <c r="R75" s="49" t="s">
        <v>148</v>
      </c>
      <c r="S75" s="132" t="s">
        <v>330</v>
      </c>
      <c r="T75" s="30">
        <v>8</v>
      </c>
      <c r="U75" s="30">
        <v>8</v>
      </c>
      <c r="V75" s="19">
        <v>24</v>
      </c>
      <c r="W75" s="277">
        <v>0</v>
      </c>
      <c r="X75" s="19">
        <v>0</v>
      </c>
      <c r="Y75" s="19">
        <v>0</v>
      </c>
      <c r="Z75" s="20">
        <v>40</v>
      </c>
    </row>
    <row r="76" spans="1:26" s="278" customFormat="1" ht="24">
      <c r="A76" s="426">
        <v>6</v>
      </c>
      <c r="B76" s="426">
        <v>7</v>
      </c>
      <c r="C76" s="426">
        <v>5</v>
      </c>
      <c r="D76" s="427">
        <v>0</v>
      </c>
      <c r="E76" s="427">
        <v>7</v>
      </c>
      <c r="F76" s="427">
        <v>0</v>
      </c>
      <c r="G76" s="427">
        <v>1</v>
      </c>
      <c r="H76" s="427">
        <v>0</v>
      </c>
      <c r="I76" s="428">
        <v>1</v>
      </c>
      <c r="J76" s="428">
        <v>1</v>
      </c>
      <c r="K76" s="428">
        <v>5</v>
      </c>
      <c r="L76" s="428">
        <v>0</v>
      </c>
      <c r="M76" s="428">
        <v>5</v>
      </c>
      <c r="N76" s="428">
        <v>9</v>
      </c>
      <c r="O76" s="408"/>
      <c r="P76" s="408"/>
      <c r="Q76" s="408"/>
      <c r="R76" s="429" t="s">
        <v>360</v>
      </c>
      <c r="S76" s="392" t="s">
        <v>328</v>
      </c>
      <c r="T76" s="418">
        <v>389</v>
      </c>
      <c r="U76" s="418">
        <v>1747.4</v>
      </c>
      <c r="V76" s="430">
        <v>0</v>
      </c>
      <c r="W76" s="430">
        <v>0</v>
      </c>
      <c r="X76" s="430">
        <v>0</v>
      </c>
      <c r="Y76" s="430">
        <v>0</v>
      </c>
      <c r="Z76" s="410" t="s">
        <v>309</v>
      </c>
    </row>
    <row r="77" spans="1:26" s="4" customFormat="1" ht="36">
      <c r="A77" s="225"/>
      <c r="B77" s="225"/>
      <c r="C77" s="225"/>
      <c r="D77" s="227"/>
      <c r="E77" s="227"/>
      <c r="F77" s="227"/>
      <c r="G77" s="227"/>
      <c r="H77" s="227"/>
      <c r="I77" s="228"/>
      <c r="J77" s="228"/>
      <c r="K77" s="228"/>
      <c r="L77" s="228"/>
      <c r="M77" s="228"/>
      <c r="N77" s="228"/>
      <c r="O77" s="224"/>
      <c r="P77" s="224"/>
      <c r="Q77" s="224"/>
      <c r="R77" s="50" t="s">
        <v>220</v>
      </c>
      <c r="S77" s="30" t="s">
        <v>320</v>
      </c>
      <c r="T77" s="31">
        <v>0.2</v>
      </c>
      <c r="U77" s="31">
        <f>U76/U29*100</f>
        <v>0.7613419206869418</v>
      </c>
      <c r="V77" s="20" t="s">
        <v>327</v>
      </c>
      <c r="W77" s="259" t="s">
        <v>327</v>
      </c>
      <c r="X77" s="20" t="s">
        <v>327</v>
      </c>
      <c r="Y77" s="20" t="s">
        <v>327</v>
      </c>
      <c r="Z77" s="42">
        <v>0.8</v>
      </c>
    </row>
    <row r="78" spans="1:26" s="278" customFormat="1" ht="36">
      <c r="A78" s="407">
        <v>6</v>
      </c>
      <c r="B78" s="407">
        <v>7</v>
      </c>
      <c r="C78" s="407">
        <v>5</v>
      </c>
      <c r="D78" s="407">
        <v>0</v>
      </c>
      <c r="E78" s="407">
        <v>7</v>
      </c>
      <c r="F78" s="407">
        <v>0</v>
      </c>
      <c r="G78" s="407">
        <v>1</v>
      </c>
      <c r="H78" s="407">
        <v>0</v>
      </c>
      <c r="I78" s="431">
        <v>1</v>
      </c>
      <c r="J78" s="431">
        <v>1</v>
      </c>
      <c r="K78" s="431">
        <v>0</v>
      </c>
      <c r="L78" s="431">
        <v>2</v>
      </c>
      <c r="M78" s="431">
        <v>2</v>
      </c>
      <c r="N78" s="431">
        <v>2</v>
      </c>
      <c r="O78" s="431">
        <v>3</v>
      </c>
      <c r="P78" s="431">
        <v>0</v>
      </c>
      <c r="Q78" s="431" t="s">
        <v>326</v>
      </c>
      <c r="R78" s="432" t="s">
        <v>361</v>
      </c>
      <c r="S78" s="393" t="s">
        <v>328</v>
      </c>
      <c r="T78" s="433">
        <v>0</v>
      </c>
      <c r="U78" s="433">
        <v>0</v>
      </c>
      <c r="V78" s="434">
        <v>24.2</v>
      </c>
      <c r="W78" s="430">
        <v>230</v>
      </c>
      <c r="X78" s="430">
        <v>160</v>
      </c>
      <c r="Y78" s="430">
        <v>0</v>
      </c>
      <c r="Z78" s="410" t="s">
        <v>309</v>
      </c>
    </row>
    <row r="79" spans="1:26" s="4" customFormat="1" ht="36">
      <c r="A79" s="223"/>
      <c r="B79" s="223"/>
      <c r="C79" s="223"/>
      <c r="D79" s="223"/>
      <c r="E79" s="223"/>
      <c r="F79" s="223"/>
      <c r="G79" s="223"/>
      <c r="H79" s="223"/>
      <c r="I79" s="224"/>
      <c r="J79" s="224"/>
      <c r="K79" s="224"/>
      <c r="L79" s="224"/>
      <c r="M79" s="224"/>
      <c r="N79" s="224"/>
      <c r="O79" s="224"/>
      <c r="P79" s="224"/>
      <c r="Q79" s="224"/>
      <c r="R79" s="248" t="s">
        <v>79</v>
      </c>
      <c r="S79" s="249" t="s">
        <v>329</v>
      </c>
      <c r="T79" s="38" t="s">
        <v>327</v>
      </c>
      <c r="U79" s="38" t="s">
        <v>327</v>
      </c>
      <c r="V79" s="20">
        <v>17</v>
      </c>
      <c r="W79" s="259">
        <v>16</v>
      </c>
      <c r="X79" s="20">
        <v>5</v>
      </c>
      <c r="Y79" s="20">
        <v>5</v>
      </c>
      <c r="Z79" s="20">
        <v>33</v>
      </c>
    </row>
    <row r="80" spans="1:26" s="33" customFormat="1" ht="32.25" customHeight="1">
      <c r="A80" s="396"/>
      <c r="B80" s="396"/>
      <c r="C80" s="396"/>
      <c r="D80" s="396"/>
      <c r="E80" s="396"/>
      <c r="F80" s="396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435" t="s">
        <v>222</v>
      </c>
      <c r="S80" s="401" t="s">
        <v>290</v>
      </c>
      <c r="T80" s="405">
        <f>T81</f>
        <v>254090.5</v>
      </c>
      <c r="U80" s="405">
        <f>U81</f>
        <v>268337.69999999995</v>
      </c>
      <c r="V80" s="405">
        <f>SUM(V89+V92+V95+V98+V101+V103+V105+V107+V109+V112+V114+V116+V118+V120+V122+V124)</f>
        <v>260094.30000000002</v>
      </c>
      <c r="W80" s="405">
        <f>SUM(W89+W92+W95+W98+W101+W105+W109+W112+W126)</f>
        <v>275200.80000000005</v>
      </c>
      <c r="X80" s="405">
        <f>SUM(X89+X92+X95+X98+X101+X105+X109+X112+X126)</f>
        <v>265763.80000000005</v>
      </c>
      <c r="Y80" s="405">
        <f>SUM(Y89+Y92+Y95+Y98+Y101+Y105+Y109+Y112+Y126)</f>
        <v>265763.80000000005</v>
      </c>
      <c r="Z80" s="401" t="s">
        <v>309</v>
      </c>
    </row>
    <row r="81" spans="1:26" s="33" customFormat="1" ht="24">
      <c r="A81" s="223"/>
      <c r="B81" s="223"/>
      <c r="C81" s="223"/>
      <c r="D81" s="223"/>
      <c r="E81" s="223"/>
      <c r="F81" s="223"/>
      <c r="G81" s="223"/>
      <c r="H81" s="223"/>
      <c r="I81" s="224"/>
      <c r="J81" s="224"/>
      <c r="K81" s="224"/>
      <c r="L81" s="224"/>
      <c r="M81" s="224"/>
      <c r="N81" s="224"/>
      <c r="O81" s="224"/>
      <c r="P81" s="224"/>
      <c r="Q81" s="224"/>
      <c r="R81" s="59" t="s">
        <v>221</v>
      </c>
      <c r="S81" s="133" t="s">
        <v>328</v>
      </c>
      <c r="T81" s="40">
        <v>254090.5</v>
      </c>
      <c r="U81" s="40">
        <f>U89+U92+U95+U98+U101+U103+U105+U107+U109+U112+U114+U116+U118+U120+U122</f>
        <v>268337.69999999995</v>
      </c>
      <c r="V81" s="40">
        <f>SUM(V89+V92+V95+V98+V101+V103+V105+V107+V109+V112+V114+V116+V118+V120+V122+V124)</f>
        <v>260094.30000000002</v>
      </c>
      <c r="W81" s="285">
        <f>SUM(W89+W92+W95+W98+W101+W105+W109+W112+W126)</f>
        <v>275200.80000000005</v>
      </c>
      <c r="X81" s="40">
        <f>SUM(X89+X92+X95+X98+X101+X105+X109+X112+X126)</f>
        <v>265763.80000000005</v>
      </c>
      <c r="Y81" s="40">
        <f>SUM(Y89+Y92+Y95+Y98+Y101+Y105+Y109+Y112+Y126)</f>
        <v>265763.80000000005</v>
      </c>
      <c r="Z81" s="24" t="s">
        <v>309</v>
      </c>
    </row>
    <row r="82" spans="1:26" s="33" customFormat="1" ht="36">
      <c r="A82" s="223"/>
      <c r="B82" s="223"/>
      <c r="C82" s="223"/>
      <c r="D82" s="223"/>
      <c r="E82" s="223"/>
      <c r="F82" s="223"/>
      <c r="G82" s="223"/>
      <c r="H82" s="223"/>
      <c r="I82" s="224"/>
      <c r="J82" s="224"/>
      <c r="K82" s="224"/>
      <c r="L82" s="224"/>
      <c r="M82" s="224"/>
      <c r="N82" s="224"/>
      <c r="O82" s="224"/>
      <c r="P82" s="224"/>
      <c r="Q82" s="224"/>
      <c r="R82" s="29" t="s">
        <v>362</v>
      </c>
      <c r="S82" s="132" t="s">
        <v>320</v>
      </c>
      <c r="T82" s="147">
        <v>60</v>
      </c>
      <c r="U82" s="147">
        <v>60</v>
      </c>
      <c r="V82" s="138">
        <v>29</v>
      </c>
      <c r="W82" s="264">
        <v>29</v>
      </c>
      <c r="X82" s="138">
        <v>29</v>
      </c>
      <c r="Y82" s="138">
        <v>29</v>
      </c>
      <c r="Z82" s="138">
        <v>60</v>
      </c>
    </row>
    <row r="83" spans="1:26" s="33" customFormat="1" ht="24">
      <c r="A83" s="223"/>
      <c r="B83" s="223"/>
      <c r="C83" s="223"/>
      <c r="D83" s="223"/>
      <c r="E83" s="223"/>
      <c r="F83" s="223"/>
      <c r="G83" s="223"/>
      <c r="H83" s="223"/>
      <c r="I83" s="224"/>
      <c r="J83" s="224"/>
      <c r="K83" s="224"/>
      <c r="L83" s="224"/>
      <c r="M83" s="224"/>
      <c r="N83" s="224"/>
      <c r="O83" s="224"/>
      <c r="P83" s="224"/>
      <c r="Q83" s="224"/>
      <c r="R83" s="29" t="s">
        <v>80</v>
      </c>
      <c r="S83" s="132" t="s">
        <v>320</v>
      </c>
      <c r="T83" s="61">
        <v>1.7</v>
      </c>
      <c r="U83" s="61">
        <v>1.7</v>
      </c>
      <c r="V83" s="61">
        <v>1.7</v>
      </c>
      <c r="W83" s="286">
        <v>1.7</v>
      </c>
      <c r="X83" s="61">
        <v>1.7</v>
      </c>
      <c r="Y83" s="61">
        <v>1.7</v>
      </c>
      <c r="Z83" s="20">
        <v>1.7</v>
      </c>
    </row>
    <row r="84" spans="1:26" s="33" customFormat="1" ht="24">
      <c r="A84" s="223"/>
      <c r="B84" s="223"/>
      <c r="C84" s="223"/>
      <c r="D84" s="223"/>
      <c r="E84" s="223"/>
      <c r="F84" s="223"/>
      <c r="G84" s="223"/>
      <c r="H84" s="223"/>
      <c r="I84" s="224"/>
      <c r="J84" s="224"/>
      <c r="K84" s="224"/>
      <c r="L84" s="224"/>
      <c r="M84" s="224"/>
      <c r="N84" s="224"/>
      <c r="O84" s="224"/>
      <c r="P84" s="224"/>
      <c r="Q84" s="224"/>
      <c r="R84" s="51" t="s">
        <v>223</v>
      </c>
      <c r="S84" s="136" t="s">
        <v>320</v>
      </c>
      <c r="T84" s="147">
        <v>100</v>
      </c>
      <c r="U84" s="147">
        <v>100</v>
      </c>
      <c r="V84" s="138">
        <v>100</v>
      </c>
      <c r="W84" s="264">
        <v>100</v>
      </c>
      <c r="X84" s="138">
        <v>100</v>
      </c>
      <c r="Y84" s="138">
        <v>100</v>
      </c>
      <c r="Z84" s="138">
        <v>100</v>
      </c>
    </row>
    <row r="85" spans="1:26" s="33" customFormat="1" ht="24">
      <c r="A85" s="223"/>
      <c r="B85" s="223"/>
      <c r="C85" s="223"/>
      <c r="D85" s="223"/>
      <c r="E85" s="223"/>
      <c r="F85" s="223"/>
      <c r="G85" s="223"/>
      <c r="H85" s="223"/>
      <c r="I85" s="224"/>
      <c r="J85" s="224"/>
      <c r="K85" s="224"/>
      <c r="L85" s="224"/>
      <c r="M85" s="224"/>
      <c r="N85" s="224"/>
      <c r="O85" s="224"/>
      <c r="P85" s="224"/>
      <c r="Q85" s="224"/>
      <c r="R85" s="29" t="s">
        <v>363</v>
      </c>
      <c r="S85" s="132" t="s">
        <v>320</v>
      </c>
      <c r="T85" s="31">
        <v>20</v>
      </c>
      <c r="U85" s="31">
        <v>20</v>
      </c>
      <c r="V85" s="138">
        <v>30</v>
      </c>
      <c r="W85" s="264">
        <v>30</v>
      </c>
      <c r="X85" s="138">
        <v>25</v>
      </c>
      <c r="Y85" s="138">
        <v>25</v>
      </c>
      <c r="Z85" s="138">
        <v>30</v>
      </c>
    </row>
    <row r="86" spans="1:26" s="33" customFormat="1" ht="24">
      <c r="A86" s="223"/>
      <c r="B86" s="223"/>
      <c r="C86" s="223"/>
      <c r="D86" s="223"/>
      <c r="E86" s="223"/>
      <c r="F86" s="223"/>
      <c r="G86" s="223"/>
      <c r="H86" s="223"/>
      <c r="I86" s="224"/>
      <c r="J86" s="224"/>
      <c r="K86" s="224"/>
      <c r="L86" s="224"/>
      <c r="M86" s="224"/>
      <c r="N86" s="224"/>
      <c r="O86" s="224"/>
      <c r="P86" s="224"/>
      <c r="Q86" s="224"/>
      <c r="R86" s="29" t="s">
        <v>364</v>
      </c>
      <c r="S86" s="132" t="s">
        <v>320</v>
      </c>
      <c r="T86" s="27">
        <v>46.648104641063284</v>
      </c>
      <c r="U86" s="27">
        <v>47.8041165266059</v>
      </c>
      <c r="V86" s="42"/>
      <c r="W86" s="271" t="s">
        <v>327</v>
      </c>
      <c r="X86" s="42" t="s">
        <v>327</v>
      </c>
      <c r="Y86" s="42" t="s">
        <v>327</v>
      </c>
      <c r="Z86" s="42">
        <v>47.8</v>
      </c>
    </row>
    <row r="87" spans="1:26" s="33" customFormat="1" ht="36">
      <c r="A87" s="223"/>
      <c r="B87" s="223"/>
      <c r="C87" s="223"/>
      <c r="D87" s="223"/>
      <c r="E87" s="223"/>
      <c r="F87" s="223"/>
      <c r="G87" s="223"/>
      <c r="H87" s="223"/>
      <c r="I87" s="224"/>
      <c r="J87" s="224"/>
      <c r="K87" s="224"/>
      <c r="L87" s="224"/>
      <c r="M87" s="224"/>
      <c r="N87" s="224"/>
      <c r="O87" s="224"/>
      <c r="P87" s="224"/>
      <c r="Q87" s="224"/>
      <c r="R87" s="29" t="s">
        <v>224</v>
      </c>
      <c r="S87" s="133" t="s">
        <v>144</v>
      </c>
      <c r="T87" s="133">
        <v>1</v>
      </c>
      <c r="U87" s="133">
        <v>1</v>
      </c>
      <c r="V87" s="133">
        <v>1</v>
      </c>
      <c r="W87" s="287">
        <v>1</v>
      </c>
      <c r="X87" s="133">
        <v>1</v>
      </c>
      <c r="Y87" s="133">
        <v>1</v>
      </c>
      <c r="Z87" s="118" t="s">
        <v>309</v>
      </c>
    </row>
    <row r="88" spans="1:26" s="33" customFormat="1" ht="25.5" customHeight="1">
      <c r="A88" s="223"/>
      <c r="B88" s="223"/>
      <c r="C88" s="223"/>
      <c r="D88" s="223"/>
      <c r="E88" s="223"/>
      <c r="F88" s="223"/>
      <c r="G88" s="223"/>
      <c r="H88" s="223"/>
      <c r="I88" s="224"/>
      <c r="J88" s="224"/>
      <c r="K88" s="224"/>
      <c r="L88" s="224"/>
      <c r="M88" s="224"/>
      <c r="N88" s="224"/>
      <c r="O88" s="224"/>
      <c r="P88" s="224"/>
      <c r="Q88" s="224"/>
      <c r="R88" s="29" t="s">
        <v>225</v>
      </c>
      <c r="S88" s="132" t="s">
        <v>329</v>
      </c>
      <c r="T88" s="30">
        <v>11</v>
      </c>
      <c r="U88" s="30">
        <v>11</v>
      </c>
      <c r="V88" s="19">
        <v>11</v>
      </c>
      <c r="W88" s="277">
        <v>11</v>
      </c>
      <c r="X88" s="19">
        <v>11</v>
      </c>
      <c r="Y88" s="19">
        <v>11</v>
      </c>
      <c r="Z88" s="20">
        <v>11</v>
      </c>
    </row>
    <row r="89" spans="1:26" s="255" customFormat="1" ht="87" customHeight="1">
      <c r="A89" s="386">
        <v>6</v>
      </c>
      <c r="B89" s="386">
        <v>7</v>
      </c>
      <c r="C89" s="386">
        <v>5</v>
      </c>
      <c r="D89" s="386">
        <v>0</v>
      </c>
      <c r="E89" s="386">
        <v>7</v>
      </c>
      <c r="F89" s="386">
        <v>0</v>
      </c>
      <c r="G89" s="386">
        <v>2</v>
      </c>
      <c r="H89" s="386">
        <v>0</v>
      </c>
      <c r="I89" s="387">
        <v>1</v>
      </c>
      <c r="J89" s="387">
        <v>2</v>
      </c>
      <c r="K89" s="387">
        <v>0</v>
      </c>
      <c r="L89" s="387">
        <v>1</v>
      </c>
      <c r="M89" s="387">
        <v>1</v>
      </c>
      <c r="N89" s="387">
        <v>0</v>
      </c>
      <c r="O89" s="387">
        <v>7</v>
      </c>
      <c r="P89" s="387">
        <v>5</v>
      </c>
      <c r="Q89" s="387" t="s">
        <v>321</v>
      </c>
      <c r="R89" s="436" t="s">
        <v>81</v>
      </c>
      <c r="S89" s="437" t="s">
        <v>328</v>
      </c>
      <c r="T89" s="438">
        <v>211614.3</v>
      </c>
      <c r="U89" s="439">
        <v>217626.2</v>
      </c>
      <c r="V89" s="439">
        <v>214276.6</v>
      </c>
      <c r="W89" s="430">
        <v>230768</v>
      </c>
      <c r="X89" s="439">
        <v>230768</v>
      </c>
      <c r="Y89" s="439">
        <v>230768</v>
      </c>
      <c r="Z89" s="440" t="s">
        <v>309</v>
      </c>
    </row>
    <row r="90" spans="1:26" s="4" customFormat="1" ht="29.25" customHeight="1">
      <c r="A90" s="223"/>
      <c r="B90" s="223"/>
      <c r="C90" s="223"/>
      <c r="D90" s="223"/>
      <c r="E90" s="223"/>
      <c r="F90" s="223"/>
      <c r="G90" s="223"/>
      <c r="H90" s="223"/>
      <c r="I90" s="224"/>
      <c r="J90" s="224"/>
      <c r="K90" s="224"/>
      <c r="L90" s="224"/>
      <c r="M90" s="224"/>
      <c r="N90" s="224"/>
      <c r="O90" s="224"/>
      <c r="P90" s="224"/>
      <c r="Q90" s="224"/>
      <c r="R90" s="29" t="s">
        <v>226</v>
      </c>
      <c r="S90" s="30" t="s">
        <v>331</v>
      </c>
      <c r="T90" s="119">
        <v>23875</v>
      </c>
      <c r="U90" s="98">
        <v>25445.8</v>
      </c>
      <c r="V90" s="98">
        <v>25806.45</v>
      </c>
      <c r="W90" s="288">
        <v>25997.88</v>
      </c>
      <c r="X90" s="98">
        <v>25806.45</v>
      </c>
      <c r="Y90" s="98">
        <v>25806.45</v>
      </c>
      <c r="Z90" s="98">
        <v>25806.45</v>
      </c>
    </row>
    <row r="91" spans="1:26" s="4" customFormat="1" ht="24">
      <c r="A91" s="223"/>
      <c r="B91" s="223"/>
      <c r="C91" s="223"/>
      <c r="D91" s="223"/>
      <c r="E91" s="223"/>
      <c r="F91" s="223"/>
      <c r="G91" s="223"/>
      <c r="H91" s="223"/>
      <c r="I91" s="224"/>
      <c r="J91" s="224"/>
      <c r="K91" s="224"/>
      <c r="L91" s="224"/>
      <c r="M91" s="224"/>
      <c r="N91" s="224"/>
      <c r="O91" s="224"/>
      <c r="P91" s="224"/>
      <c r="Q91" s="224"/>
      <c r="R91" s="49" t="s">
        <v>365</v>
      </c>
      <c r="S91" s="30" t="s">
        <v>320</v>
      </c>
      <c r="T91" s="19">
        <v>6.9</v>
      </c>
      <c r="U91" s="42">
        <v>7</v>
      </c>
      <c r="V91" s="20" t="s">
        <v>327</v>
      </c>
      <c r="W91" s="259" t="s">
        <v>327</v>
      </c>
      <c r="X91" s="20" t="s">
        <v>327</v>
      </c>
      <c r="Y91" s="20" t="s">
        <v>327</v>
      </c>
      <c r="Z91" s="42">
        <v>7</v>
      </c>
    </row>
    <row r="92" spans="1:26" s="255" customFormat="1" ht="72">
      <c r="A92" s="386">
        <v>6</v>
      </c>
      <c r="B92" s="386">
        <v>7</v>
      </c>
      <c r="C92" s="386">
        <v>5</v>
      </c>
      <c r="D92" s="386">
        <v>0</v>
      </c>
      <c r="E92" s="386">
        <v>7</v>
      </c>
      <c r="F92" s="386">
        <v>0</v>
      </c>
      <c r="G92" s="386">
        <v>2</v>
      </c>
      <c r="H92" s="386">
        <v>0</v>
      </c>
      <c r="I92" s="387">
        <v>1</v>
      </c>
      <c r="J92" s="387">
        <v>2</v>
      </c>
      <c r="K92" s="387">
        <v>0</v>
      </c>
      <c r="L92" s="387">
        <v>1</v>
      </c>
      <c r="M92" s="387">
        <v>2</v>
      </c>
      <c r="N92" s="387">
        <v>1</v>
      </c>
      <c r="O92" s="387">
        <v>0</v>
      </c>
      <c r="P92" s="387">
        <v>2</v>
      </c>
      <c r="Q92" s="387" t="s">
        <v>322</v>
      </c>
      <c r="R92" s="441" t="s">
        <v>82</v>
      </c>
      <c r="S92" s="437" t="s">
        <v>328</v>
      </c>
      <c r="T92" s="438">
        <v>1026.5</v>
      </c>
      <c r="U92" s="439">
        <v>165.8</v>
      </c>
      <c r="V92" s="439">
        <v>10.6</v>
      </c>
      <c r="W92" s="430">
        <v>4.2</v>
      </c>
      <c r="X92" s="439">
        <v>4.2</v>
      </c>
      <c r="Y92" s="439">
        <v>4.2</v>
      </c>
      <c r="Z92" s="440" t="s">
        <v>309</v>
      </c>
    </row>
    <row r="93" spans="1:26" s="4" customFormat="1" ht="50.25" customHeight="1">
      <c r="A93" s="223"/>
      <c r="B93" s="223"/>
      <c r="C93" s="223"/>
      <c r="D93" s="223"/>
      <c r="E93" s="223"/>
      <c r="F93" s="223"/>
      <c r="G93" s="223"/>
      <c r="H93" s="223"/>
      <c r="I93" s="224"/>
      <c r="J93" s="224"/>
      <c r="K93" s="224"/>
      <c r="L93" s="224"/>
      <c r="M93" s="224"/>
      <c r="N93" s="224"/>
      <c r="O93" s="224"/>
      <c r="P93" s="224"/>
      <c r="Q93" s="224"/>
      <c r="R93" s="29" t="s">
        <v>227</v>
      </c>
      <c r="S93" s="30" t="s">
        <v>320</v>
      </c>
      <c r="T93" s="19">
        <v>0.4</v>
      </c>
      <c r="U93" s="20">
        <v>0.1</v>
      </c>
      <c r="V93" s="97" t="s">
        <v>327</v>
      </c>
      <c r="W93" s="289" t="s">
        <v>327</v>
      </c>
      <c r="X93" s="97" t="s">
        <v>327</v>
      </c>
      <c r="Y93" s="97" t="s">
        <v>327</v>
      </c>
      <c r="Z93" s="42">
        <v>0.4</v>
      </c>
    </row>
    <row r="94" spans="1:26" s="4" customFormat="1" ht="25.5" customHeight="1">
      <c r="A94" s="223"/>
      <c r="B94" s="223"/>
      <c r="C94" s="223"/>
      <c r="D94" s="223"/>
      <c r="E94" s="223"/>
      <c r="F94" s="223"/>
      <c r="G94" s="223"/>
      <c r="H94" s="223"/>
      <c r="I94" s="224"/>
      <c r="J94" s="224"/>
      <c r="K94" s="224"/>
      <c r="L94" s="224"/>
      <c r="M94" s="224"/>
      <c r="N94" s="224"/>
      <c r="O94" s="224"/>
      <c r="P94" s="224"/>
      <c r="Q94" s="224"/>
      <c r="R94" s="178" t="s">
        <v>228</v>
      </c>
      <c r="S94" s="133" t="s">
        <v>144</v>
      </c>
      <c r="T94" s="19" t="s">
        <v>327</v>
      </c>
      <c r="U94" s="20" t="s">
        <v>327</v>
      </c>
      <c r="V94" s="144">
        <v>1</v>
      </c>
      <c r="W94" s="275">
        <v>1</v>
      </c>
      <c r="X94" s="144">
        <v>1</v>
      </c>
      <c r="Y94" s="144">
        <v>1</v>
      </c>
      <c r="Z94" s="129">
        <v>1</v>
      </c>
    </row>
    <row r="95" spans="1:26" s="256" customFormat="1" ht="48">
      <c r="A95" s="386">
        <v>6</v>
      </c>
      <c r="B95" s="386">
        <v>7</v>
      </c>
      <c r="C95" s="386">
        <v>5</v>
      </c>
      <c r="D95" s="386">
        <v>0</v>
      </c>
      <c r="E95" s="386">
        <v>7</v>
      </c>
      <c r="F95" s="386">
        <v>0</v>
      </c>
      <c r="G95" s="386">
        <v>2</v>
      </c>
      <c r="H95" s="386">
        <v>0</v>
      </c>
      <c r="I95" s="387">
        <v>1</v>
      </c>
      <c r="J95" s="387">
        <v>2</v>
      </c>
      <c r="K95" s="387">
        <v>0</v>
      </c>
      <c r="L95" s="387">
        <v>1</v>
      </c>
      <c r="M95" s="387">
        <v>2</v>
      </c>
      <c r="N95" s="387">
        <v>1</v>
      </c>
      <c r="O95" s="387">
        <v>0</v>
      </c>
      <c r="P95" s="387">
        <v>5</v>
      </c>
      <c r="Q95" s="387" t="s">
        <v>322</v>
      </c>
      <c r="R95" s="441" t="s">
        <v>366</v>
      </c>
      <c r="S95" s="437" t="s">
        <v>328</v>
      </c>
      <c r="T95" s="438">
        <v>32200.5</v>
      </c>
      <c r="U95" s="439">
        <v>33822.3</v>
      </c>
      <c r="V95" s="439">
        <v>31318.1</v>
      </c>
      <c r="W95" s="430">
        <v>32886.2</v>
      </c>
      <c r="X95" s="430">
        <v>32886.2</v>
      </c>
      <c r="Y95" s="430">
        <v>32886.2</v>
      </c>
      <c r="Z95" s="395" t="s">
        <v>309</v>
      </c>
    </row>
    <row r="96" spans="1:26" s="4" customFormat="1" ht="24">
      <c r="A96" s="223"/>
      <c r="B96" s="223"/>
      <c r="C96" s="223"/>
      <c r="D96" s="223"/>
      <c r="E96" s="223"/>
      <c r="F96" s="223"/>
      <c r="G96" s="223"/>
      <c r="H96" s="223"/>
      <c r="I96" s="224"/>
      <c r="J96" s="224"/>
      <c r="K96" s="224"/>
      <c r="L96" s="224"/>
      <c r="M96" s="224"/>
      <c r="N96" s="224"/>
      <c r="O96" s="224"/>
      <c r="P96" s="224"/>
      <c r="Q96" s="224"/>
      <c r="R96" s="174" t="s">
        <v>154</v>
      </c>
      <c r="S96" s="30" t="s">
        <v>320</v>
      </c>
      <c r="T96" s="181">
        <v>100</v>
      </c>
      <c r="U96" s="181">
        <v>100</v>
      </c>
      <c r="V96" s="181" t="s">
        <v>327</v>
      </c>
      <c r="W96" s="290" t="s">
        <v>327</v>
      </c>
      <c r="X96" s="181" t="s">
        <v>327</v>
      </c>
      <c r="Y96" s="181" t="s">
        <v>327</v>
      </c>
      <c r="Z96" s="179">
        <v>100</v>
      </c>
    </row>
    <row r="97" spans="1:26" s="4" customFormat="1" ht="36">
      <c r="A97" s="223"/>
      <c r="B97" s="223"/>
      <c r="C97" s="223"/>
      <c r="D97" s="223"/>
      <c r="E97" s="223"/>
      <c r="F97" s="223"/>
      <c r="G97" s="223"/>
      <c r="H97" s="223"/>
      <c r="I97" s="224"/>
      <c r="J97" s="224"/>
      <c r="K97" s="224"/>
      <c r="L97" s="224"/>
      <c r="M97" s="224"/>
      <c r="N97" s="224"/>
      <c r="O97" s="224"/>
      <c r="P97" s="224"/>
      <c r="Q97" s="224"/>
      <c r="R97" s="29" t="s">
        <v>9</v>
      </c>
      <c r="S97" s="145" t="s">
        <v>320</v>
      </c>
      <c r="T97" s="182" t="s">
        <v>327</v>
      </c>
      <c r="U97" s="182" t="s">
        <v>327</v>
      </c>
      <c r="V97" s="182">
        <v>100</v>
      </c>
      <c r="W97" s="291">
        <v>100</v>
      </c>
      <c r="X97" s="182">
        <v>100</v>
      </c>
      <c r="Y97" s="182">
        <v>100</v>
      </c>
      <c r="Z97" s="138">
        <v>100</v>
      </c>
    </row>
    <row r="98" spans="1:26" s="255" customFormat="1" ht="54" customHeight="1">
      <c r="A98" s="386">
        <v>6</v>
      </c>
      <c r="B98" s="386">
        <v>7</v>
      </c>
      <c r="C98" s="386">
        <v>5</v>
      </c>
      <c r="D98" s="386">
        <v>0</v>
      </c>
      <c r="E98" s="386">
        <v>7</v>
      </c>
      <c r="F98" s="386">
        <v>0</v>
      </c>
      <c r="G98" s="386">
        <v>2</v>
      </c>
      <c r="H98" s="386">
        <v>0</v>
      </c>
      <c r="I98" s="387">
        <v>1</v>
      </c>
      <c r="J98" s="387">
        <v>2</v>
      </c>
      <c r="K98" s="387">
        <v>0</v>
      </c>
      <c r="L98" s="387">
        <v>1</v>
      </c>
      <c r="M98" s="387">
        <v>2</v>
      </c>
      <c r="N98" s="387">
        <v>1</v>
      </c>
      <c r="O98" s="387">
        <v>0</v>
      </c>
      <c r="P98" s="387">
        <v>7</v>
      </c>
      <c r="Q98" s="387" t="s">
        <v>322</v>
      </c>
      <c r="R98" s="442" t="s">
        <v>229</v>
      </c>
      <c r="S98" s="443" t="s">
        <v>328</v>
      </c>
      <c r="T98" s="438">
        <v>1441.3</v>
      </c>
      <c r="U98" s="439">
        <v>1858.8</v>
      </c>
      <c r="V98" s="439">
        <v>1065.3</v>
      </c>
      <c r="W98" s="430">
        <v>1191.4</v>
      </c>
      <c r="X98" s="430">
        <v>861.4</v>
      </c>
      <c r="Y98" s="430">
        <v>861.4</v>
      </c>
      <c r="Z98" s="395" t="s">
        <v>309</v>
      </c>
    </row>
    <row r="99" spans="1:26" s="4" customFormat="1" ht="50.25" customHeight="1">
      <c r="A99" s="223"/>
      <c r="B99" s="223"/>
      <c r="C99" s="223"/>
      <c r="D99" s="223"/>
      <c r="E99" s="223"/>
      <c r="F99" s="223"/>
      <c r="G99" s="223"/>
      <c r="H99" s="223"/>
      <c r="I99" s="224"/>
      <c r="J99" s="224"/>
      <c r="K99" s="224"/>
      <c r="L99" s="224"/>
      <c r="M99" s="224"/>
      <c r="N99" s="224"/>
      <c r="O99" s="224"/>
      <c r="P99" s="224"/>
      <c r="Q99" s="224"/>
      <c r="R99" s="29" t="s">
        <v>230</v>
      </c>
      <c r="S99" s="30" t="s">
        <v>320</v>
      </c>
      <c r="T99" s="162">
        <v>0.5672388381305086</v>
      </c>
      <c r="U99" s="42">
        <v>0.7</v>
      </c>
      <c r="V99" s="98" t="s">
        <v>327</v>
      </c>
      <c r="W99" s="288" t="s">
        <v>327</v>
      </c>
      <c r="X99" s="98" t="s">
        <v>327</v>
      </c>
      <c r="Y99" s="98" t="s">
        <v>327</v>
      </c>
      <c r="Z99" s="42">
        <v>0.7</v>
      </c>
    </row>
    <row r="100" spans="1:26" s="4" customFormat="1" ht="27" customHeight="1">
      <c r="A100" s="223"/>
      <c r="B100" s="223"/>
      <c r="C100" s="223"/>
      <c r="D100" s="223"/>
      <c r="E100" s="223"/>
      <c r="F100" s="223"/>
      <c r="G100" s="223"/>
      <c r="H100" s="223"/>
      <c r="I100" s="224"/>
      <c r="J100" s="224"/>
      <c r="K100" s="224"/>
      <c r="L100" s="224"/>
      <c r="M100" s="224"/>
      <c r="N100" s="224"/>
      <c r="O100" s="224"/>
      <c r="P100" s="224"/>
      <c r="Q100" s="224"/>
      <c r="R100" s="29" t="s">
        <v>231</v>
      </c>
      <c r="S100" s="30" t="s">
        <v>320</v>
      </c>
      <c r="T100" s="27" t="s">
        <v>327</v>
      </c>
      <c r="U100" s="27" t="s">
        <v>327</v>
      </c>
      <c r="V100" s="27">
        <v>100</v>
      </c>
      <c r="W100" s="292">
        <v>100</v>
      </c>
      <c r="X100" s="98">
        <v>100</v>
      </c>
      <c r="Y100" s="98">
        <v>100</v>
      </c>
      <c r="Z100" s="42">
        <v>100</v>
      </c>
    </row>
    <row r="101" spans="1:26" s="255" customFormat="1" ht="26.25" customHeight="1">
      <c r="A101" s="386">
        <v>6</v>
      </c>
      <c r="B101" s="386">
        <v>7</v>
      </c>
      <c r="C101" s="386">
        <v>5</v>
      </c>
      <c r="D101" s="386">
        <v>0</v>
      </c>
      <c r="E101" s="386">
        <v>7</v>
      </c>
      <c r="F101" s="386">
        <v>0</v>
      </c>
      <c r="G101" s="386">
        <v>2</v>
      </c>
      <c r="H101" s="386">
        <v>0</v>
      </c>
      <c r="I101" s="387">
        <v>1</v>
      </c>
      <c r="J101" s="387">
        <v>2</v>
      </c>
      <c r="K101" s="387">
        <v>0</v>
      </c>
      <c r="L101" s="387">
        <v>1</v>
      </c>
      <c r="M101" s="387">
        <v>2</v>
      </c>
      <c r="N101" s="387">
        <v>2</v>
      </c>
      <c r="O101" s="387">
        <v>1</v>
      </c>
      <c r="P101" s="387">
        <v>0</v>
      </c>
      <c r="Q101" s="387" t="s">
        <v>326</v>
      </c>
      <c r="R101" s="444" t="s">
        <v>367</v>
      </c>
      <c r="S101" s="445" t="s">
        <v>328</v>
      </c>
      <c r="T101" s="446">
        <v>52.5</v>
      </c>
      <c r="U101" s="447">
        <v>60</v>
      </c>
      <c r="V101" s="438">
        <v>50</v>
      </c>
      <c r="W101" s="414">
        <v>150</v>
      </c>
      <c r="X101" s="438">
        <v>158</v>
      </c>
      <c r="Y101" s="438">
        <v>158</v>
      </c>
      <c r="Z101" s="440" t="s">
        <v>309</v>
      </c>
    </row>
    <row r="102" spans="1:26" s="4" customFormat="1" ht="24">
      <c r="A102" s="223"/>
      <c r="B102" s="223"/>
      <c r="C102" s="223"/>
      <c r="D102" s="223"/>
      <c r="E102" s="223"/>
      <c r="F102" s="223"/>
      <c r="G102" s="223"/>
      <c r="H102" s="223"/>
      <c r="I102" s="224"/>
      <c r="J102" s="224"/>
      <c r="K102" s="224"/>
      <c r="L102" s="224"/>
      <c r="M102" s="224"/>
      <c r="N102" s="224"/>
      <c r="O102" s="224"/>
      <c r="P102" s="224"/>
      <c r="Q102" s="224"/>
      <c r="R102" s="29" t="s">
        <v>390</v>
      </c>
      <c r="S102" s="132" t="s">
        <v>324</v>
      </c>
      <c r="T102" s="30">
        <v>59</v>
      </c>
      <c r="U102" s="30">
        <v>70</v>
      </c>
      <c r="V102" s="20">
        <v>98</v>
      </c>
      <c r="W102" s="259">
        <v>68</v>
      </c>
      <c r="X102" s="20">
        <v>80</v>
      </c>
      <c r="Y102" s="20">
        <v>80</v>
      </c>
      <c r="Z102" s="20">
        <f>T102+U102+V102+W102+X102+Y102</f>
        <v>455</v>
      </c>
    </row>
    <row r="103" spans="1:26" s="255" customFormat="1" ht="30.75" customHeight="1">
      <c r="A103" s="448">
        <v>6</v>
      </c>
      <c r="B103" s="448">
        <v>7</v>
      </c>
      <c r="C103" s="448">
        <v>5</v>
      </c>
      <c r="D103" s="449">
        <v>0</v>
      </c>
      <c r="E103" s="449">
        <v>7</v>
      </c>
      <c r="F103" s="449">
        <v>0</v>
      </c>
      <c r="G103" s="449">
        <v>2</v>
      </c>
      <c r="H103" s="449">
        <v>0</v>
      </c>
      <c r="I103" s="450">
        <v>1</v>
      </c>
      <c r="J103" s="450">
        <v>2</v>
      </c>
      <c r="K103" s="450">
        <v>2</v>
      </c>
      <c r="L103" s="450">
        <v>2</v>
      </c>
      <c r="M103" s="450">
        <v>0</v>
      </c>
      <c r="N103" s="450">
        <v>9</v>
      </c>
      <c r="O103" s="387"/>
      <c r="P103" s="387"/>
      <c r="Q103" s="387"/>
      <c r="R103" s="442" t="s">
        <v>368</v>
      </c>
      <c r="S103" s="443" t="s">
        <v>328</v>
      </c>
      <c r="T103" s="451">
        <v>5551.8</v>
      </c>
      <c r="U103" s="451">
        <v>4038</v>
      </c>
      <c r="V103" s="451">
        <v>0</v>
      </c>
      <c r="W103" s="418">
        <v>0</v>
      </c>
      <c r="X103" s="451">
        <v>0</v>
      </c>
      <c r="Y103" s="451">
        <v>0</v>
      </c>
      <c r="Z103" s="440" t="s">
        <v>309</v>
      </c>
    </row>
    <row r="104" spans="1:26" s="4" customFormat="1" ht="36">
      <c r="A104" s="225"/>
      <c r="B104" s="225"/>
      <c r="C104" s="225"/>
      <c r="D104" s="227"/>
      <c r="E104" s="227"/>
      <c r="F104" s="227"/>
      <c r="G104" s="227"/>
      <c r="H104" s="227"/>
      <c r="I104" s="228"/>
      <c r="J104" s="228"/>
      <c r="K104" s="228"/>
      <c r="L104" s="228"/>
      <c r="M104" s="228"/>
      <c r="N104" s="228"/>
      <c r="O104" s="224"/>
      <c r="P104" s="224"/>
      <c r="Q104" s="224"/>
      <c r="R104" s="29" t="s">
        <v>232</v>
      </c>
      <c r="S104" s="30" t="s">
        <v>320</v>
      </c>
      <c r="T104" s="19">
        <v>2.2</v>
      </c>
      <c r="U104" s="20">
        <v>1.5</v>
      </c>
      <c r="V104" s="20" t="s">
        <v>327</v>
      </c>
      <c r="W104" s="259" t="s">
        <v>327</v>
      </c>
      <c r="X104" s="20" t="s">
        <v>327</v>
      </c>
      <c r="Y104" s="20" t="s">
        <v>327</v>
      </c>
      <c r="Z104" s="20">
        <v>1.5</v>
      </c>
    </row>
    <row r="105" spans="1:26" s="255" customFormat="1" ht="36">
      <c r="A105" s="386">
        <v>6</v>
      </c>
      <c r="B105" s="386">
        <v>7</v>
      </c>
      <c r="C105" s="386">
        <v>5</v>
      </c>
      <c r="D105" s="386">
        <v>0</v>
      </c>
      <c r="E105" s="386">
        <v>7</v>
      </c>
      <c r="F105" s="386">
        <v>0</v>
      </c>
      <c r="G105" s="386">
        <v>2</v>
      </c>
      <c r="H105" s="386">
        <v>0</v>
      </c>
      <c r="I105" s="387">
        <v>1</v>
      </c>
      <c r="J105" s="387">
        <v>2</v>
      </c>
      <c r="K105" s="387">
        <v>0</v>
      </c>
      <c r="L105" s="387">
        <v>1</v>
      </c>
      <c r="M105" s="387">
        <v>2</v>
      </c>
      <c r="N105" s="387">
        <v>1</v>
      </c>
      <c r="O105" s="387">
        <v>0</v>
      </c>
      <c r="P105" s="387">
        <v>9</v>
      </c>
      <c r="Q105" s="387" t="s">
        <v>322</v>
      </c>
      <c r="R105" s="441" t="s">
        <v>233</v>
      </c>
      <c r="S105" s="443" t="s">
        <v>328</v>
      </c>
      <c r="T105" s="438">
        <v>0</v>
      </c>
      <c r="U105" s="438">
        <v>0</v>
      </c>
      <c r="V105" s="438">
        <v>6300</v>
      </c>
      <c r="W105" s="414">
        <v>8925</v>
      </c>
      <c r="X105" s="438">
        <v>0</v>
      </c>
      <c r="Y105" s="438">
        <v>0</v>
      </c>
      <c r="Z105" s="440" t="s">
        <v>309</v>
      </c>
    </row>
    <row r="106" spans="1:26" s="4" customFormat="1" ht="27.75" customHeight="1">
      <c r="A106" s="223"/>
      <c r="B106" s="223"/>
      <c r="C106" s="223"/>
      <c r="D106" s="223"/>
      <c r="E106" s="223"/>
      <c r="F106" s="223"/>
      <c r="G106" s="223"/>
      <c r="H106" s="223"/>
      <c r="I106" s="224"/>
      <c r="J106" s="224"/>
      <c r="K106" s="224"/>
      <c r="L106" s="224"/>
      <c r="M106" s="224"/>
      <c r="N106" s="224"/>
      <c r="O106" s="224"/>
      <c r="P106" s="224"/>
      <c r="Q106" s="224"/>
      <c r="R106" s="29" t="s">
        <v>237</v>
      </c>
      <c r="S106" s="30" t="s">
        <v>320</v>
      </c>
      <c r="T106" s="171" t="s">
        <v>327</v>
      </c>
      <c r="U106" s="172" t="s">
        <v>327</v>
      </c>
      <c r="V106" s="20">
        <v>52.4</v>
      </c>
      <c r="W106" s="259">
        <v>18.8</v>
      </c>
      <c r="X106" s="259" t="s">
        <v>327</v>
      </c>
      <c r="Y106" s="259" t="s">
        <v>327</v>
      </c>
      <c r="Z106" s="259">
        <v>18.8</v>
      </c>
    </row>
    <row r="107" spans="1:26" s="255" customFormat="1" ht="29.25" customHeight="1">
      <c r="A107" s="386">
        <v>6</v>
      </c>
      <c r="B107" s="386">
        <v>7</v>
      </c>
      <c r="C107" s="386">
        <v>5</v>
      </c>
      <c r="D107" s="386">
        <v>0</v>
      </c>
      <c r="E107" s="386">
        <v>7</v>
      </c>
      <c r="F107" s="386">
        <v>0</v>
      </c>
      <c r="G107" s="386">
        <v>2</v>
      </c>
      <c r="H107" s="386">
        <v>0</v>
      </c>
      <c r="I107" s="387">
        <v>1</v>
      </c>
      <c r="J107" s="387">
        <v>2</v>
      </c>
      <c r="K107" s="387">
        <v>0</v>
      </c>
      <c r="L107" s="387">
        <v>1</v>
      </c>
      <c r="M107" s="387">
        <v>2</v>
      </c>
      <c r="N107" s="387">
        <v>2</v>
      </c>
      <c r="O107" s="387">
        <v>0</v>
      </c>
      <c r="P107" s="387">
        <v>9</v>
      </c>
      <c r="Q107" s="387" t="s">
        <v>326</v>
      </c>
      <c r="R107" s="441" t="s">
        <v>234</v>
      </c>
      <c r="S107" s="443" t="s">
        <v>328</v>
      </c>
      <c r="T107" s="438">
        <v>0</v>
      </c>
      <c r="U107" s="438">
        <v>0</v>
      </c>
      <c r="V107" s="438">
        <v>1000</v>
      </c>
      <c r="W107" s="414">
        <v>0</v>
      </c>
      <c r="X107" s="438">
        <v>0</v>
      </c>
      <c r="Y107" s="438">
        <v>0</v>
      </c>
      <c r="Z107" s="440" t="s">
        <v>309</v>
      </c>
    </row>
    <row r="108" spans="1:26" s="4" customFormat="1" ht="29.25" customHeight="1">
      <c r="A108" s="223"/>
      <c r="B108" s="223"/>
      <c r="C108" s="223"/>
      <c r="D108" s="223"/>
      <c r="E108" s="223"/>
      <c r="F108" s="223"/>
      <c r="G108" s="223"/>
      <c r="H108" s="223"/>
      <c r="I108" s="224"/>
      <c r="J108" s="224"/>
      <c r="K108" s="224"/>
      <c r="L108" s="224"/>
      <c r="M108" s="224"/>
      <c r="N108" s="224"/>
      <c r="O108" s="224"/>
      <c r="P108" s="224"/>
      <c r="Q108" s="224"/>
      <c r="R108" s="29" t="s">
        <v>235</v>
      </c>
      <c r="S108" s="30" t="s">
        <v>320</v>
      </c>
      <c r="T108" s="171" t="s">
        <v>327</v>
      </c>
      <c r="U108" s="172" t="s">
        <v>327</v>
      </c>
      <c r="V108" s="20">
        <v>58.8</v>
      </c>
      <c r="W108" s="259" t="s">
        <v>327</v>
      </c>
      <c r="X108" s="20" t="s">
        <v>327</v>
      </c>
      <c r="Y108" s="20" t="s">
        <v>327</v>
      </c>
      <c r="Z108" s="20">
        <v>58.8</v>
      </c>
    </row>
    <row r="109" spans="1:26" s="255" customFormat="1" ht="24">
      <c r="A109" s="386">
        <v>6</v>
      </c>
      <c r="B109" s="386">
        <v>7</v>
      </c>
      <c r="C109" s="386">
        <v>5</v>
      </c>
      <c r="D109" s="386">
        <v>0</v>
      </c>
      <c r="E109" s="386">
        <v>7</v>
      </c>
      <c r="F109" s="386">
        <v>0</v>
      </c>
      <c r="G109" s="386">
        <v>2</v>
      </c>
      <c r="H109" s="386">
        <v>0</v>
      </c>
      <c r="I109" s="387">
        <v>1</v>
      </c>
      <c r="J109" s="387">
        <v>2</v>
      </c>
      <c r="K109" s="387">
        <v>0</v>
      </c>
      <c r="L109" s="387">
        <v>1</v>
      </c>
      <c r="M109" s="387">
        <v>2</v>
      </c>
      <c r="N109" s="387">
        <v>2</v>
      </c>
      <c r="O109" s="387">
        <v>2</v>
      </c>
      <c r="P109" s="387">
        <v>5</v>
      </c>
      <c r="Q109" s="387" t="s">
        <v>326</v>
      </c>
      <c r="R109" s="442" t="s">
        <v>236</v>
      </c>
      <c r="S109" s="443" t="s">
        <v>328</v>
      </c>
      <c r="T109" s="438">
        <v>461</v>
      </c>
      <c r="U109" s="438">
        <v>534.4</v>
      </c>
      <c r="V109" s="452">
        <v>496.2</v>
      </c>
      <c r="W109" s="414">
        <v>546</v>
      </c>
      <c r="X109" s="438">
        <v>546</v>
      </c>
      <c r="Y109" s="438">
        <v>546</v>
      </c>
      <c r="Z109" s="440" t="s">
        <v>309</v>
      </c>
    </row>
    <row r="110" spans="1:26" s="4" customFormat="1" ht="36">
      <c r="A110" s="223"/>
      <c r="B110" s="223"/>
      <c r="C110" s="223"/>
      <c r="D110" s="223"/>
      <c r="E110" s="223"/>
      <c r="F110" s="223"/>
      <c r="G110" s="223"/>
      <c r="H110" s="223"/>
      <c r="I110" s="224"/>
      <c r="J110" s="224"/>
      <c r="K110" s="224"/>
      <c r="L110" s="224"/>
      <c r="M110" s="224"/>
      <c r="N110" s="224"/>
      <c r="O110" s="224"/>
      <c r="P110" s="224"/>
      <c r="Q110" s="224"/>
      <c r="R110" s="34" t="s">
        <v>238</v>
      </c>
      <c r="S110" s="35" t="s">
        <v>320</v>
      </c>
      <c r="T110" s="19">
        <v>0.2</v>
      </c>
      <c r="U110" s="20">
        <v>0.2</v>
      </c>
      <c r="V110" s="42" t="s">
        <v>327</v>
      </c>
      <c r="W110" s="271" t="s">
        <v>327</v>
      </c>
      <c r="X110" s="42" t="s">
        <v>327</v>
      </c>
      <c r="Y110" s="42" t="s">
        <v>327</v>
      </c>
      <c r="Z110" s="42">
        <v>0.2</v>
      </c>
    </row>
    <row r="111" spans="1:26" s="4" customFormat="1" ht="27" customHeight="1">
      <c r="A111" s="223"/>
      <c r="B111" s="223"/>
      <c r="C111" s="223"/>
      <c r="D111" s="223"/>
      <c r="E111" s="223"/>
      <c r="F111" s="223"/>
      <c r="G111" s="223"/>
      <c r="H111" s="223"/>
      <c r="I111" s="224"/>
      <c r="J111" s="224"/>
      <c r="K111" s="224"/>
      <c r="L111" s="224"/>
      <c r="M111" s="224"/>
      <c r="N111" s="224"/>
      <c r="O111" s="224"/>
      <c r="P111" s="224"/>
      <c r="Q111" s="224"/>
      <c r="R111" s="29" t="s">
        <v>239</v>
      </c>
      <c r="S111" s="35" t="s">
        <v>329</v>
      </c>
      <c r="T111" s="19" t="s">
        <v>327</v>
      </c>
      <c r="U111" s="20" t="s">
        <v>327</v>
      </c>
      <c r="V111" s="144">
        <v>12</v>
      </c>
      <c r="W111" s="275">
        <v>13</v>
      </c>
      <c r="X111" s="144">
        <v>13</v>
      </c>
      <c r="Y111" s="144">
        <v>13</v>
      </c>
      <c r="Z111" s="144">
        <v>13</v>
      </c>
    </row>
    <row r="112" spans="1:26" s="255" customFormat="1" ht="36">
      <c r="A112" s="386">
        <v>6</v>
      </c>
      <c r="B112" s="386">
        <v>7</v>
      </c>
      <c r="C112" s="386">
        <v>5</v>
      </c>
      <c r="D112" s="386">
        <v>0</v>
      </c>
      <c r="E112" s="386">
        <v>7</v>
      </c>
      <c r="F112" s="386">
        <v>0</v>
      </c>
      <c r="G112" s="386">
        <v>2</v>
      </c>
      <c r="H112" s="386">
        <v>0</v>
      </c>
      <c r="I112" s="387">
        <v>1</v>
      </c>
      <c r="J112" s="387">
        <v>2</v>
      </c>
      <c r="K112" s="387">
        <v>0</v>
      </c>
      <c r="L112" s="387">
        <v>1</v>
      </c>
      <c r="M112" s="387">
        <v>2</v>
      </c>
      <c r="N112" s="387">
        <v>2</v>
      </c>
      <c r="O112" s="387">
        <v>3</v>
      </c>
      <c r="P112" s="387">
        <v>0</v>
      </c>
      <c r="Q112" s="387" t="s">
        <v>326</v>
      </c>
      <c r="R112" s="442" t="s">
        <v>240</v>
      </c>
      <c r="S112" s="443" t="s">
        <v>328</v>
      </c>
      <c r="T112" s="438">
        <v>0</v>
      </c>
      <c r="U112" s="439">
        <v>0</v>
      </c>
      <c r="V112" s="439">
        <v>39</v>
      </c>
      <c r="W112" s="430">
        <v>330</v>
      </c>
      <c r="X112" s="439">
        <v>0</v>
      </c>
      <c r="Y112" s="439">
        <v>0</v>
      </c>
      <c r="Z112" s="440" t="s">
        <v>309</v>
      </c>
    </row>
    <row r="113" spans="1:26" s="4" customFormat="1" ht="39" customHeight="1">
      <c r="A113" s="223"/>
      <c r="B113" s="223"/>
      <c r="C113" s="223"/>
      <c r="D113" s="223"/>
      <c r="E113" s="223"/>
      <c r="F113" s="223"/>
      <c r="G113" s="223"/>
      <c r="H113" s="223"/>
      <c r="I113" s="224"/>
      <c r="J113" s="224"/>
      <c r="K113" s="224"/>
      <c r="L113" s="224"/>
      <c r="M113" s="224"/>
      <c r="N113" s="224"/>
      <c r="O113" s="224"/>
      <c r="P113" s="224"/>
      <c r="Q113" s="224"/>
      <c r="R113" s="29" t="s">
        <v>83</v>
      </c>
      <c r="S113" s="30" t="s">
        <v>329</v>
      </c>
      <c r="T113" s="19" t="s">
        <v>327</v>
      </c>
      <c r="U113" s="20" t="s">
        <v>327</v>
      </c>
      <c r="V113" s="20">
        <v>7</v>
      </c>
      <c r="W113" s="259">
        <v>13</v>
      </c>
      <c r="X113" s="20">
        <v>1</v>
      </c>
      <c r="Y113" s="20">
        <v>1</v>
      </c>
      <c r="Z113" s="20">
        <f>V113+W113+X113+Y113</f>
        <v>22</v>
      </c>
    </row>
    <row r="114" spans="1:26" s="255" customFormat="1" ht="36">
      <c r="A114" s="453">
        <v>6</v>
      </c>
      <c r="B114" s="453">
        <v>7</v>
      </c>
      <c r="C114" s="453">
        <v>5</v>
      </c>
      <c r="D114" s="454">
        <v>0</v>
      </c>
      <c r="E114" s="454">
        <v>7</v>
      </c>
      <c r="F114" s="454">
        <v>0</v>
      </c>
      <c r="G114" s="454">
        <v>2</v>
      </c>
      <c r="H114" s="454">
        <v>0</v>
      </c>
      <c r="I114" s="455">
        <v>1</v>
      </c>
      <c r="J114" s="455">
        <v>2</v>
      </c>
      <c r="K114" s="455">
        <v>5</v>
      </c>
      <c r="L114" s="455">
        <v>0</v>
      </c>
      <c r="M114" s="455">
        <v>2</v>
      </c>
      <c r="N114" s="455">
        <v>7</v>
      </c>
      <c r="O114" s="387"/>
      <c r="P114" s="387"/>
      <c r="Q114" s="387"/>
      <c r="R114" s="442" t="s">
        <v>241</v>
      </c>
      <c r="S114" s="443" t="s">
        <v>328</v>
      </c>
      <c r="T114" s="456">
        <v>1219.9</v>
      </c>
      <c r="U114" s="438">
        <v>3178.6</v>
      </c>
      <c r="V114" s="438">
        <v>0</v>
      </c>
      <c r="W114" s="414">
        <v>0</v>
      </c>
      <c r="X114" s="438">
        <v>0</v>
      </c>
      <c r="Y114" s="438">
        <v>0</v>
      </c>
      <c r="Z114" s="440" t="s">
        <v>309</v>
      </c>
    </row>
    <row r="115" spans="1:26" s="4" customFormat="1" ht="48">
      <c r="A115" s="223"/>
      <c r="B115" s="223"/>
      <c r="C115" s="223"/>
      <c r="D115" s="223"/>
      <c r="E115" s="223"/>
      <c r="F115" s="223"/>
      <c r="G115" s="223"/>
      <c r="H115" s="223"/>
      <c r="I115" s="224"/>
      <c r="J115" s="224"/>
      <c r="K115" s="224"/>
      <c r="L115" s="224"/>
      <c r="M115" s="224"/>
      <c r="N115" s="224"/>
      <c r="O115" s="224"/>
      <c r="P115" s="224"/>
      <c r="Q115" s="224"/>
      <c r="R115" s="29" t="s">
        <v>391</v>
      </c>
      <c r="S115" s="30" t="s">
        <v>320</v>
      </c>
      <c r="T115" s="31">
        <v>0.5</v>
      </c>
      <c r="U115" s="20">
        <v>1.2</v>
      </c>
      <c r="V115" s="42">
        <v>0</v>
      </c>
      <c r="W115" s="271">
        <v>0</v>
      </c>
      <c r="X115" s="42">
        <v>0</v>
      </c>
      <c r="Y115" s="42">
        <v>0</v>
      </c>
      <c r="Z115" s="42">
        <v>1.2</v>
      </c>
    </row>
    <row r="116" spans="1:26" s="255" customFormat="1" ht="36">
      <c r="A116" s="448">
        <v>6</v>
      </c>
      <c r="B116" s="448">
        <v>7</v>
      </c>
      <c r="C116" s="448">
        <v>5</v>
      </c>
      <c r="D116" s="449">
        <v>0</v>
      </c>
      <c r="E116" s="449">
        <v>7</v>
      </c>
      <c r="F116" s="449">
        <v>0</v>
      </c>
      <c r="G116" s="449">
        <v>2</v>
      </c>
      <c r="H116" s="449">
        <v>0</v>
      </c>
      <c r="I116" s="450">
        <v>1</v>
      </c>
      <c r="J116" s="450">
        <v>2</v>
      </c>
      <c r="K116" s="450">
        <v>7</v>
      </c>
      <c r="L116" s="450">
        <v>4</v>
      </c>
      <c r="M116" s="450">
        <v>6</v>
      </c>
      <c r="N116" s="450">
        <v>1</v>
      </c>
      <c r="O116" s="387"/>
      <c r="P116" s="387"/>
      <c r="Q116" s="387"/>
      <c r="R116" s="442" t="s">
        <v>242</v>
      </c>
      <c r="S116" s="457" t="s">
        <v>328</v>
      </c>
      <c r="T116" s="451">
        <v>522.8</v>
      </c>
      <c r="U116" s="438">
        <v>1362.1</v>
      </c>
      <c r="V116" s="438">
        <v>0</v>
      </c>
      <c r="W116" s="414">
        <v>0</v>
      </c>
      <c r="X116" s="438">
        <v>0</v>
      </c>
      <c r="Y116" s="438">
        <v>0</v>
      </c>
      <c r="Z116" s="440" t="s">
        <v>309</v>
      </c>
    </row>
    <row r="117" spans="1:26" s="4" customFormat="1" ht="48">
      <c r="A117" s="223"/>
      <c r="B117" s="223"/>
      <c r="C117" s="223"/>
      <c r="D117" s="223"/>
      <c r="E117" s="223"/>
      <c r="F117" s="223"/>
      <c r="G117" s="223"/>
      <c r="H117" s="223"/>
      <c r="I117" s="224"/>
      <c r="J117" s="224"/>
      <c r="K117" s="224"/>
      <c r="L117" s="224"/>
      <c r="M117" s="224"/>
      <c r="N117" s="224"/>
      <c r="O117" s="224"/>
      <c r="P117" s="224"/>
      <c r="Q117" s="224"/>
      <c r="R117" s="29" t="s">
        <v>392</v>
      </c>
      <c r="S117" s="30" t="s">
        <v>320</v>
      </c>
      <c r="T117" s="31">
        <v>0.2</v>
      </c>
      <c r="U117" s="20">
        <v>0.5</v>
      </c>
      <c r="V117" s="42">
        <v>0</v>
      </c>
      <c r="W117" s="271">
        <v>0</v>
      </c>
      <c r="X117" s="42">
        <v>0</v>
      </c>
      <c r="Y117" s="42">
        <v>0</v>
      </c>
      <c r="Z117" s="42">
        <v>0.5</v>
      </c>
    </row>
    <row r="118" spans="1:26" s="255" customFormat="1" ht="36">
      <c r="A118" s="450">
        <v>6</v>
      </c>
      <c r="B118" s="450">
        <v>7</v>
      </c>
      <c r="C118" s="450">
        <v>5</v>
      </c>
      <c r="D118" s="458">
        <v>0</v>
      </c>
      <c r="E118" s="458">
        <v>7</v>
      </c>
      <c r="F118" s="458">
        <v>0</v>
      </c>
      <c r="G118" s="458">
        <v>2</v>
      </c>
      <c r="H118" s="458">
        <v>0</v>
      </c>
      <c r="I118" s="450">
        <v>1</v>
      </c>
      <c r="J118" s="450">
        <v>2</v>
      </c>
      <c r="K118" s="450">
        <v>2</v>
      </c>
      <c r="L118" s="450">
        <v>2</v>
      </c>
      <c r="M118" s="450">
        <v>2</v>
      </c>
      <c r="N118" s="450">
        <v>2</v>
      </c>
      <c r="O118" s="387"/>
      <c r="P118" s="387"/>
      <c r="Q118" s="387"/>
      <c r="R118" s="442" t="s">
        <v>243</v>
      </c>
      <c r="S118" s="443" t="s">
        <v>328</v>
      </c>
      <c r="T118" s="451">
        <v>0</v>
      </c>
      <c r="U118" s="438">
        <v>133</v>
      </c>
      <c r="V118" s="438">
        <v>0</v>
      </c>
      <c r="W118" s="414">
        <v>0</v>
      </c>
      <c r="X118" s="438">
        <v>0</v>
      </c>
      <c r="Y118" s="438">
        <v>0</v>
      </c>
      <c r="Z118" s="440" t="s">
        <v>309</v>
      </c>
    </row>
    <row r="119" spans="1:26" s="4" customFormat="1" ht="48">
      <c r="A119" s="223"/>
      <c r="B119" s="223"/>
      <c r="C119" s="223"/>
      <c r="D119" s="223"/>
      <c r="E119" s="223"/>
      <c r="F119" s="223"/>
      <c r="G119" s="223"/>
      <c r="H119" s="223"/>
      <c r="I119" s="224"/>
      <c r="J119" s="224"/>
      <c r="K119" s="224"/>
      <c r="L119" s="224"/>
      <c r="M119" s="224"/>
      <c r="N119" s="224"/>
      <c r="O119" s="224"/>
      <c r="P119" s="224"/>
      <c r="Q119" s="224"/>
      <c r="R119" s="29" t="s">
        <v>393</v>
      </c>
      <c r="S119" s="30" t="s">
        <v>329</v>
      </c>
      <c r="T119" s="86">
        <v>0</v>
      </c>
      <c r="U119" s="144">
        <v>1</v>
      </c>
      <c r="V119" s="144">
        <v>0</v>
      </c>
      <c r="W119" s="275">
        <v>0</v>
      </c>
      <c r="X119" s="144">
        <v>0</v>
      </c>
      <c r="Y119" s="144">
        <v>0</v>
      </c>
      <c r="Z119" s="144">
        <f>T119+U119+V119+W119+X119+Y119</f>
        <v>1</v>
      </c>
    </row>
    <row r="120" spans="1:26" s="255" customFormat="1" ht="51" customHeight="1">
      <c r="A120" s="450">
        <v>6</v>
      </c>
      <c r="B120" s="450">
        <v>7</v>
      </c>
      <c r="C120" s="450">
        <v>5</v>
      </c>
      <c r="D120" s="458">
        <v>0</v>
      </c>
      <c r="E120" s="458">
        <v>7</v>
      </c>
      <c r="F120" s="458">
        <v>0</v>
      </c>
      <c r="G120" s="458">
        <v>2</v>
      </c>
      <c r="H120" s="458">
        <v>0</v>
      </c>
      <c r="I120" s="450">
        <v>1</v>
      </c>
      <c r="J120" s="450">
        <v>2</v>
      </c>
      <c r="K120" s="450">
        <v>2</v>
      </c>
      <c r="L120" s="450">
        <v>2</v>
      </c>
      <c r="M120" s="450">
        <v>3</v>
      </c>
      <c r="N120" s="450">
        <v>7</v>
      </c>
      <c r="O120" s="387"/>
      <c r="P120" s="387"/>
      <c r="Q120" s="387"/>
      <c r="R120" s="442" t="s">
        <v>244</v>
      </c>
      <c r="S120" s="443" t="s">
        <v>328</v>
      </c>
      <c r="T120" s="451">
        <v>0</v>
      </c>
      <c r="U120" s="438">
        <v>20</v>
      </c>
      <c r="V120" s="438">
        <v>0</v>
      </c>
      <c r="W120" s="414">
        <v>0</v>
      </c>
      <c r="X120" s="438">
        <v>0</v>
      </c>
      <c r="Y120" s="438">
        <v>0</v>
      </c>
      <c r="Z120" s="440" t="s">
        <v>309</v>
      </c>
    </row>
    <row r="121" spans="1:26" s="4" customFormat="1" ht="48">
      <c r="A121" s="223"/>
      <c r="B121" s="223"/>
      <c r="C121" s="223"/>
      <c r="D121" s="223"/>
      <c r="E121" s="223"/>
      <c r="F121" s="223"/>
      <c r="G121" s="223"/>
      <c r="H121" s="223"/>
      <c r="I121" s="224"/>
      <c r="J121" s="224"/>
      <c r="K121" s="224"/>
      <c r="L121" s="224"/>
      <c r="M121" s="224"/>
      <c r="N121" s="224"/>
      <c r="O121" s="224"/>
      <c r="P121" s="224"/>
      <c r="Q121" s="224"/>
      <c r="R121" s="49" t="s">
        <v>394</v>
      </c>
      <c r="S121" s="30" t="s">
        <v>329</v>
      </c>
      <c r="T121" s="53">
        <v>0</v>
      </c>
      <c r="U121" s="52">
        <v>2</v>
      </c>
      <c r="V121" s="52">
        <v>0</v>
      </c>
      <c r="W121" s="293">
        <v>0</v>
      </c>
      <c r="X121" s="52">
        <v>0</v>
      </c>
      <c r="Y121" s="52">
        <v>0</v>
      </c>
      <c r="Z121" s="52">
        <f>T121+U121+V121+W121+X121+Y121</f>
        <v>2</v>
      </c>
    </row>
    <row r="122" spans="1:26" s="255" customFormat="1" ht="39.75" customHeight="1">
      <c r="A122" s="459">
        <v>6</v>
      </c>
      <c r="B122" s="459">
        <v>7</v>
      </c>
      <c r="C122" s="459">
        <v>5</v>
      </c>
      <c r="D122" s="460">
        <v>0</v>
      </c>
      <c r="E122" s="460">
        <v>7</v>
      </c>
      <c r="F122" s="460">
        <v>0</v>
      </c>
      <c r="G122" s="460">
        <v>2</v>
      </c>
      <c r="H122" s="460">
        <v>0</v>
      </c>
      <c r="I122" s="459">
        <v>1</v>
      </c>
      <c r="J122" s="459">
        <v>2</v>
      </c>
      <c r="K122" s="459">
        <v>7</v>
      </c>
      <c r="L122" s="459">
        <v>4</v>
      </c>
      <c r="M122" s="459">
        <v>0</v>
      </c>
      <c r="N122" s="459">
        <v>5</v>
      </c>
      <c r="O122" s="387"/>
      <c r="P122" s="387"/>
      <c r="Q122" s="387"/>
      <c r="R122" s="461" t="s">
        <v>33</v>
      </c>
      <c r="S122" s="443" t="s">
        <v>328</v>
      </c>
      <c r="T122" s="438">
        <v>0</v>
      </c>
      <c r="U122" s="438">
        <v>5538.5</v>
      </c>
      <c r="V122" s="438">
        <v>0</v>
      </c>
      <c r="W122" s="414">
        <v>0</v>
      </c>
      <c r="X122" s="438">
        <v>0</v>
      </c>
      <c r="Y122" s="438">
        <v>0</v>
      </c>
      <c r="Z122" s="440" t="s">
        <v>309</v>
      </c>
    </row>
    <row r="123" spans="1:26" s="4" customFormat="1" ht="48">
      <c r="A123" s="223"/>
      <c r="B123" s="223"/>
      <c r="C123" s="223"/>
      <c r="D123" s="223"/>
      <c r="E123" s="223"/>
      <c r="F123" s="223"/>
      <c r="G123" s="223"/>
      <c r="H123" s="223"/>
      <c r="I123" s="224"/>
      <c r="J123" s="224"/>
      <c r="K123" s="224"/>
      <c r="L123" s="224"/>
      <c r="M123" s="224"/>
      <c r="N123" s="224"/>
      <c r="O123" s="224"/>
      <c r="P123" s="224"/>
      <c r="Q123" s="224"/>
      <c r="R123" s="54" t="s">
        <v>395</v>
      </c>
      <c r="S123" s="188" t="s">
        <v>329</v>
      </c>
      <c r="T123" s="55">
        <v>0</v>
      </c>
      <c r="U123" s="52">
        <v>2</v>
      </c>
      <c r="V123" s="52">
        <v>0</v>
      </c>
      <c r="W123" s="293">
        <v>0</v>
      </c>
      <c r="X123" s="52">
        <v>0</v>
      </c>
      <c r="Y123" s="52">
        <v>0</v>
      </c>
      <c r="Z123" s="52">
        <f>T123+U123+V123+W123+X123+Y123</f>
        <v>2</v>
      </c>
    </row>
    <row r="124" spans="1:26" s="255" customFormat="1" ht="41.25" customHeight="1">
      <c r="A124" s="387">
        <v>6</v>
      </c>
      <c r="B124" s="387">
        <v>7</v>
      </c>
      <c r="C124" s="387">
        <v>5</v>
      </c>
      <c r="D124" s="387">
        <v>0</v>
      </c>
      <c r="E124" s="387">
        <v>7</v>
      </c>
      <c r="F124" s="387">
        <v>0</v>
      </c>
      <c r="G124" s="387">
        <v>2</v>
      </c>
      <c r="H124" s="387">
        <v>0</v>
      </c>
      <c r="I124" s="387">
        <v>1</v>
      </c>
      <c r="J124" s="387">
        <v>2</v>
      </c>
      <c r="K124" s="387">
        <v>0</v>
      </c>
      <c r="L124" s="387">
        <v>1</v>
      </c>
      <c r="M124" s="387">
        <v>1</v>
      </c>
      <c r="N124" s="387">
        <v>8</v>
      </c>
      <c r="O124" s="387">
        <v>9</v>
      </c>
      <c r="P124" s="387">
        <v>4</v>
      </c>
      <c r="Q124" s="387" t="s">
        <v>326</v>
      </c>
      <c r="R124" s="461" t="s">
        <v>245</v>
      </c>
      <c r="S124" s="462" t="s">
        <v>328</v>
      </c>
      <c r="T124" s="463">
        <v>0</v>
      </c>
      <c r="U124" s="464">
        <v>0</v>
      </c>
      <c r="V124" s="464">
        <v>5538.5</v>
      </c>
      <c r="W124" s="465">
        <v>0</v>
      </c>
      <c r="X124" s="465">
        <v>0</v>
      </c>
      <c r="Y124" s="465">
        <v>0</v>
      </c>
      <c r="Z124" s="466" t="s">
        <v>309</v>
      </c>
    </row>
    <row r="125" spans="1:26" s="4" customFormat="1" ht="48.75" customHeight="1">
      <c r="A125" s="236"/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194" t="s">
        <v>395</v>
      </c>
      <c r="S125" s="295" t="s">
        <v>329</v>
      </c>
      <c r="T125" s="195">
        <v>0</v>
      </c>
      <c r="U125" s="296">
        <v>0</v>
      </c>
      <c r="V125" s="297">
        <v>2</v>
      </c>
      <c r="W125" s="298">
        <v>0</v>
      </c>
      <c r="X125" s="296">
        <v>0</v>
      </c>
      <c r="Y125" s="296">
        <v>2</v>
      </c>
      <c r="Z125" s="296">
        <v>2</v>
      </c>
    </row>
    <row r="126" spans="1:26" s="3" customFormat="1" ht="26.25" customHeight="1">
      <c r="A126" s="467">
        <v>6</v>
      </c>
      <c r="B126" s="467">
        <v>7</v>
      </c>
      <c r="C126" s="467">
        <v>5</v>
      </c>
      <c r="D126" s="467">
        <v>0</v>
      </c>
      <c r="E126" s="467">
        <v>7</v>
      </c>
      <c r="F126" s="467">
        <v>0</v>
      </c>
      <c r="G126" s="467">
        <v>2</v>
      </c>
      <c r="H126" s="467">
        <v>0</v>
      </c>
      <c r="I126" s="467">
        <v>1</v>
      </c>
      <c r="J126" s="467">
        <v>2</v>
      </c>
      <c r="K126" s="467">
        <v>0</v>
      </c>
      <c r="L126" s="467">
        <v>2</v>
      </c>
      <c r="M126" s="467">
        <v>2</v>
      </c>
      <c r="N126" s="467">
        <v>2</v>
      </c>
      <c r="O126" s="467">
        <v>2</v>
      </c>
      <c r="P126" s="467">
        <v>4</v>
      </c>
      <c r="Q126" s="467" t="s">
        <v>326</v>
      </c>
      <c r="R126" s="468" t="s">
        <v>267</v>
      </c>
      <c r="S126" s="462" t="s">
        <v>328</v>
      </c>
      <c r="T126" s="463">
        <v>0</v>
      </c>
      <c r="U126" s="465">
        <v>0</v>
      </c>
      <c r="V126" s="465">
        <v>0</v>
      </c>
      <c r="W126" s="465">
        <v>400</v>
      </c>
      <c r="X126" s="465">
        <v>540</v>
      </c>
      <c r="Y126" s="465">
        <v>540</v>
      </c>
      <c r="Z126" s="469"/>
    </row>
    <row r="127" spans="1:26" s="3" customFormat="1" ht="25.5" customHeight="1">
      <c r="A127" s="15"/>
      <c r="B127" s="15"/>
      <c r="C127" s="15"/>
      <c r="D127" s="15"/>
      <c r="E127" s="15"/>
      <c r="F127" s="15"/>
      <c r="G127" s="15"/>
      <c r="H127" s="15"/>
      <c r="I127" s="18"/>
      <c r="J127" s="18"/>
      <c r="K127" s="18"/>
      <c r="L127" s="18"/>
      <c r="M127" s="18"/>
      <c r="N127" s="18"/>
      <c r="O127" s="18"/>
      <c r="P127" s="18"/>
      <c r="Q127" s="18"/>
      <c r="R127" s="29" t="s">
        <v>268</v>
      </c>
      <c r="S127" s="302" t="s">
        <v>324</v>
      </c>
      <c r="T127" s="303">
        <v>0</v>
      </c>
      <c r="U127" s="275">
        <v>0</v>
      </c>
      <c r="V127" s="275">
        <v>0</v>
      </c>
      <c r="W127" s="275">
        <v>929</v>
      </c>
      <c r="X127" s="275">
        <v>929</v>
      </c>
      <c r="Y127" s="275">
        <v>929</v>
      </c>
      <c r="Z127" s="304">
        <v>929</v>
      </c>
    </row>
    <row r="128" spans="1:26" s="4" customFormat="1" ht="24">
      <c r="A128" s="230"/>
      <c r="B128" s="230"/>
      <c r="C128" s="230"/>
      <c r="D128" s="230"/>
      <c r="E128" s="230"/>
      <c r="F128" s="230"/>
      <c r="G128" s="230"/>
      <c r="H128" s="230"/>
      <c r="I128" s="231"/>
      <c r="J128" s="231"/>
      <c r="K128" s="231"/>
      <c r="L128" s="231"/>
      <c r="M128" s="231"/>
      <c r="N128" s="231"/>
      <c r="O128" s="231"/>
      <c r="P128" s="231"/>
      <c r="Q128" s="231"/>
      <c r="R128" s="159" t="s">
        <v>269</v>
      </c>
      <c r="S128" s="146" t="s">
        <v>144</v>
      </c>
      <c r="T128" s="301">
        <v>1</v>
      </c>
      <c r="U128" s="301">
        <v>1</v>
      </c>
      <c r="V128" s="301">
        <v>1</v>
      </c>
      <c r="W128" s="305">
        <v>1</v>
      </c>
      <c r="X128" s="55">
        <v>1</v>
      </c>
      <c r="Y128" s="55">
        <v>1</v>
      </c>
      <c r="Z128" s="55" t="s">
        <v>309</v>
      </c>
    </row>
    <row r="129" spans="1:26" s="4" customFormat="1" ht="15">
      <c r="A129" s="223"/>
      <c r="B129" s="223"/>
      <c r="C129" s="223"/>
      <c r="D129" s="223"/>
      <c r="E129" s="223"/>
      <c r="F129" s="223"/>
      <c r="G129" s="223"/>
      <c r="H129" s="223"/>
      <c r="I129" s="224"/>
      <c r="J129" s="224"/>
      <c r="K129" s="224"/>
      <c r="L129" s="224"/>
      <c r="M129" s="224"/>
      <c r="N129" s="224"/>
      <c r="O129" s="224"/>
      <c r="P129" s="224"/>
      <c r="Q129" s="224"/>
      <c r="R129" s="29" t="s">
        <v>359</v>
      </c>
      <c r="S129" s="30" t="s">
        <v>329</v>
      </c>
      <c r="T129" s="56">
        <v>1.34</v>
      </c>
      <c r="U129" s="57">
        <v>1.34</v>
      </c>
      <c r="V129" s="98">
        <v>1.38</v>
      </c>
      <c r="W129" s="288">
        <v>1.56</v>
      </c>
      <c r="X129" s="98">
        <v>1.38</v>
      </c>
      <c r="Y129" s="98">
        <v>1.38</v>
      </c>
      <c r="Z129" s="57">
        <v>1.38</v>
      </c>
    </row>
    <row r="130" spans="1:26" s="4" customFormat="1" ht="15">
      <c r="A130" s="223"/>
      <c r="B130" s="223"/>
      <c r="C130" s="223"/>
      <c r="D130" s="223"/>
      <c r="E130" s="223"/>
      <c r="F130" s="223"/>
      <c r="G130" s="223"/>
      <c r="H130" s="223"/>
      <c r="I130" s="224"/>
      <c r="J130" s="224"/>
      <c r="K130" s="224"/>
      <c r="L130" s="224"/>
      <c r="M130" s="224"/>
      <c r="N130" s="224"/>
      <c r="O130" s="224"/>
      <c r="P130" s="224"/>
      <c r="Q130" s="224"/>
      <c r="R130" s="29" t="s">
        <v>358</v>
      </c>
      <c r="S130" s="30" t="s">
        <v>329</v>
      </c>
      <c r="T130" s="58">
        <v>28.21</v>
      </c>
      <c r="U130" s="57">
        <v>28.21</v>
      </c>
      <c r="V130" s="57">
        <v>23.57</v>
      </c>
      <c r="W130" s="306">
        <v>23.57</v>
      </c>
      <c r="X130" s="57">
        <v>23.57</v>
      </c>
      <c r="Y130" s="57">
        <v>23.57</v>
      </c>
      <c r="Z130" s="98">
        <v>23.57</v>
      </c>
    </row>
    <row r="131" spans="1:26" s="4" customFormat="1" ht="39.75" customHeight="1">
      <c r="A131" s="223"/>
      <c r="B131" s="223"/>
      <c r="C131" s="223"/>
      <c r="D131" s="223"/>
      <c r="E131" s="223"/>
      <c r="F131" s="223"/>
      <c r="G131" s="223"/>
      <c r="H131" s="223"/>
      <c r="I131" s="224"/>
      <c r="J131" s="224"/>
      <c r="K131" s="224"/>
      <c r="L131" s="224"/>
      <c r="M131" s="224"/>
      <c r="N131" s="224"/>
      <c r="O131" s="224"/>
      <c r="P131" s="224"/>
      <c r="Q131" s="224"/>
      <c r="R131" s="29" t="s">
        <v>270</v>
      </c>
      <c r="S131" s="30" t="s">
        <v>144</v>
      </c>
      <c r="T131" s="55">
        <v>1</v>
      </c>
      <c r="U131" s="55">
        <v>1</v>
      </c>
      <c r="V131" s="55">
        <v>1</v>
      </c>
      <c r="W131" s="305">
        <v>1</v>
      </c>
      <c r="X131" s="55">
        <v>1</v>
      </c>
      <c r="Y131" s="55">
        <v>1</v>
      </c>
      <c r="Z131" s="55" t="s">
        <v>309</v>
      </c>
    </row>
    <row r="132" spans="1:26" s="4" customFormat="1" ht="15">
      <c r="A132" s="223"/>
      <c r="B132" s="223"/>
      <c r="C132" s="223"/>
      <c r="D132" s="223"/>
      <c r="E132" s="223"/>
      <c r="F132" s="223"/>
      <c r="G132" s="223"/>
      <c r="H132" s="223"/>
      <c r="I132" s="224"/>
      <c r="J132" s="224"/>
      <c r="K132" s="224"/>
      <c r="L132" s="224"/>
      <c r="M132" s="224"/>
      <c r="N132" s="224"/>
      <c r="O132" s="224"/>
      <c r="P132" s="224"/>
      <c r="Q132" s="224"/>
      <c r="R132" s="29" t="s">
        <v>167</v>
      </c>
      <c r="S132" s="30" t="s">
        <v>330</v>
      </c>
      <c r="T132" s="19">
        <v>20</v>
      </c>
      <c r="U132" s="20">
        <v>20</v>
      </c>
      <c r="V132" s="20">
        <v>26</v>
      </c>
      <c r="W132" s="259">
        <v>24</v>
      </c>
      <c r="X132" s="20">
        <v>24</v>
      </c>
      <c r="Y132" s="20">
        <v>24</v>
      </c>
      <c r="Z132" s="20">
        <v>138</v>
      </c>
    </row>
    <row r="133" spans="1:26" s="4" customFormat="1" ht="24">
      <c r="A133" s="223"/>
      <c r="B133" s="223"/>
      <c r="C133" s="223"/>
      <c r="D133" s="223"/>
      <c r="E133" s="223"/>
      <c r="F133" s="223"/>
      <c r="G133" s="223"/>
      <c r="H133" s="223"/>
      <c r="I133" s="224"/>
      <c r="J133" s="224"/>
      <c r="K133" s="224"/>
      <c r="L133" s="224"/>
      <c r="M133" s="224"/>
      <c r="N133" s="224"/>
      <c r="O133" s="224"/>
      <c r="P133" s="224"/>
      <c r="Q133" s="224"/>
      <c r="R133" s="29" t="s">
        <v>370</v>
      </c>
      <c r="S133" s="30" t="s">
        <v>328</v>
      </c>
      <c r="T133" s="27">
        <v>0</v>
      </c>
      <c r="U133" s="42">
        <v>0</v>
      </c>
      <c r="V133" s="42">
        <v>0</v>
      </c>
      <c r="W133" s="271">
        <v>0</v>
      </c>
      <c r="X133" s="42">
        <v>0</v>
      </c>
      <c r="Y133" s="42">
        <v>0</v>
      </c>
      <c r="Z133" s="20" t="s">
        <v>309</v>
      </c>
    </row>
    <row r="134" spans="1:26" s="4" customFormat="1" ht="24">
      <c r="A134" s="223"/>
      <c r="B134" s="223"/>
      <c r="C134" s="223"/>
      <c r="D134" s="223"/>
      <c r="E134" s="223"/>
      <c r="F134" s="223"/>
      <c r="G134" s="223"/>
      <c r="H134" s="223"/>
      <c r="I134" s="224"/>
      <c r="J134" s="224"/>
      <c r="K134" s="224"/>
      <c r="L134" s="224"/>
      <c r="M134" s="224"/>
      <c r="N134" s="224"/>
      <c r="O134" s="224"/>
      <c r="P134" s="224"/>
      <c r="Q134" s="224"/>
      <c r="R134" s="29" t="s">
        <v>371</v>
      </c>
      <c r="S134" s="30" t="s">
        <v>320</v>
      </c>
      <c r="T134" s="19">
        <v>99.9</v>
      </c>
      <c r="U134" s="20">
        <v>99.9</v>
      </c>
      <c r="V134" s="138">
        <v>100</v>
      </c>
      <c r="W134" s="264">
        <v>100</v>
      </c>
      <c r="X134" s="138">
        <v>100</v>
      </c>
      <c r="Y134" s="138">
        <v>100</v>
      </c>
      <c r="Z134" s="138">
        <v>100</v>
      </c>
    </row>
    <row r="135" spans="1:26" s="4" customFormat="1" ht="24">
      <c r="A135" s="223"/>
      <c r="B135" s="223"/>
      <c r="C135" s="223"/>
      <c r="D135" s="223"/>
      <c r="E135" s="223"/>
      <c r="F135" s="223"/>
      <c r="G135" s="223"/>
      <c r="H135" s="223"/>
      <c r="I135" s="224"/>
      <c r="J135" s="224"/>
      <c r="K135" s="224"/>
      <c r="L135" s="224"/>
      <c r="M135" s="224"/>
      <c r="N135" s="224"/>
      <c r="O135" s="224"/>
      <c r="P135" s="224"/>
      <c r="Q135" s="224"/>
      <c r="R135" s="29" t="s">
        <v>246</v>
      </c>
      <c r="S135" s="30" t="s">
        <v>320</v>
      </c>
      <c r="T135" s="148">
        <v>95</v>
      </c>
      <c r="U135" s="138">
        <v>95</v>
      </c>
      <c r="V135" s="138">
        <v>97</v>
      </c>
      <c r="W135" s="264">
        <v>98</v>
      </c>
      <c r="X135" s="20">
        <v>98.5</v>
      </c>
      <c r="Y135" s="20">
        <v>98.5</v>
      </c>
      <c r="Z135" s="20">
        <v>98.5</v>
      </c>
    </row>
    <row r="136" spans="1:26" s="4" customFormat="1" ht="36">
      <c r="A136" s="223"/>
      <c r="B136" s="223"/>
      <c r="C136" s="223"/>
      <c r="D136" s="223"/>
      <c r="E136" s="223"/>
      <c r="F136" s="223"/>
      <c r="G136" s="223"/>
      <c r="H136" s="223"/>
      <c r="I136" s="224"/>
      <c r="J136" s="224"/>
      <c r="K136" s="224"/>
      <c r="L136" s="224"/>
      <c r="M136" s="224"/>
      <c r="N136" s="224"/>
      <c r="O136" s="224"/>
      <c r="P136" s="224"/>
      <c r="Q136" s="224"/>
      <c r="R136" s="29" t="s">
        <v>372</v>
      </c>
      <c r="S136" s="30" t="s">
        <v>320</v>
      </c>
      <c r="T136" s="148">
        <v>10</v>
      </c>
      <c r="U136" s="138">
        <v>10</v>
      </c>
      <c r="V136" s="138">
        <v>15</v>
      </c>
      <c r="W136" s="264">
        <v>15</v>
      </c>
      <c r="X136" s="138">
        <v>20</v>
      </c>
      <c r="Y136" s="138">
        <v>20</v>
      </c>
      <c r="Z136" s="138">
        <v>20</v>
      </c>
    </row>
    <row r="137" spans="1:26" s="4" customFormat="1" ht="36">
      <c r="A137" s="223"/>
      <c r="B137" s="223"/>
      <c r="C137" s="223"/>
      <c r="D137" s="223"/>
      <c r="E137" s="223"/>
      <c r="F137" s="223"/>
      <c r="G137" s="223"/>
      <c r="H137" s="223"/>
      <c r="I137" s="224"/>
      <c r="J137" s="224"/>
      <c r="K137" s="224"/>
      <c r="L137" s="224"/>
      <c r="M137" s="224"/>
      <c r="N137" s="224"/>
      <c r="O137" s="224"/>
      <c r="P137" s="224"/>
      <c r="Q137" s="224"/>
      <c r="R137" s="29" t="s">
        <v>373</v>
      </c>
      <c r="S137" s="30" t="s">
        <v>320</v>
      </c>
      <c r="T137" s="148">
        <v>7</v>
      </c>
      <c r="U137" s="138">
        <v>7</v>
      </c>
      <c r="V137" s="138">
        <v>10</v>
      </c>
      <c r="W137" s="264">
        <v>10</v>
      </c>
      <c r="X137" s="138">
        <v>10</v>
      </c>
      <c r="Y137" s="138">
        <v>10</v>
      </c>
      <c r="Z137" s="138">
        <v>10</v>
      </c>
    </row>
    <row r="138" spans="1:26" s="4" customFormat="1" ht="36">
      <c r="A138" s="223"/>
      <c r="B138" s="223"/>
      <c r="C138" s="223"/>
      <c r="D138" s="223"/>
      <c r="E138" s="223"/>
      <c r="F138" s="223"/>
      <c r="G138" s="223"/>
      <c r="H138" s="223"/>
      <c r="I138" s="224"/>
      <c r="J138" s="224"/>
      <c r="K138" s="224"/>
      <c r="L138" s="224"/>
      <c r="M138" s="224"/>
      <c r="N138" s="224"/>
      <c r="O138" s="224"/>
      <c r="P138" s="224"/>
      <c r="Q138" s="224"/>
      <c r="R138" s="29" t="s">
        <v>247</v>
      </c>
      <c r="S138" s="30" t="s">
        <v>320</v>
      </c>
      <c r="T138" s="148">
        <v>25</v>
      </c>
      <c r="U138" s="138">
        <v>25</v>
      </c>
      <c r="V138" s="138">
        <v>100</v>
      </c>
      <c r="W138" s="264">
        <v>100</v>
      </c>
      <c r="X138" s="138">
        <v>100</v>
      </c>
      <c r="Y138" s="138">
        <v>100</v>
      </c>
      <c r="Z138" s="138">
        <v>100</v>
      </c>
    </row>
    <row r="139" spans="1:26" s="4" customFormat="1" ht="36">
      <c r="A139" s="223"/>
      <c r="B139" s="223"/>
      <c r="C139" s="223"/>
      <c r="D139" s="223"/>
      <c r="E139" s="223"/>
      <c r="F139" s="223"/>
      <c r="G139" s="223"/>
      <c r="H139" s="223"/>
      <c r="I139" s="224"/>
      <c r="J139" s="224"/>
      <c r="K139" s="224"/>
      <c r="L139" s="224"/>
      <c r="M139" s="224"/>
      <c r="N139" s="224"/>
      <c r="O139" s="224"/>
      <c r="P139" s="224"/>
      <c r="Q139" s="224"/>
      <c r="R139" s="29" t="s">
        <v>248</v>
      </c>
      <c r="S139" s="39" t="s">
        <v>144</v>
      </c>
      <c r="T139" s="19">
        <v>1</v>
      </c>
      <c r="U139" s="19">
        <v>1</v>
      </c>
      <c r="V139" s="19">
        <v>1</v>
      </c>
      <c r="W139" s="277">
        <v>1</v>
      </c>
      <c r="X139" s="19">
        <v>1</v>
      </c>
      <c r="Y139" s="19">
        <v>1</v>
      </c>
      <c r="Z139" s="20" t="s">
        <v>309</v>
      </c>
    </row>
    <row r="140" spans="1:26" s="4" customFormat="1" ht="24">
      <c r="A140" s="223"/>
      <c r="B140" s="223"/>
      <c r="C140" s="223"/>
      <c r="D140" s="223"/>
      <c r="E140" s="223"/>
      <c r="F140" s="223"/>
      <c r="G140" s="223"/>
      <c r="H140" s="223"/>
      <c r="I140" s="224"/>
      <c r="J140" s="224"/>
      <c r="K140" s="224"/>
      <c r="L140" s="224"/>
      <c r="M140" s="224"/>
      <c r="N140" s="224"/>
      <c r="O140" s="224"/>
      <c r="P140" s="224"/>
      <c r="Q140" s="224"/>
      <c r="R140" s="29" t="s">
        <v>168</v>
      </c>
      <c r="S140" s="30" t="s">
        <v>329</v>
      </c>
      <c r="T140" s="19">
        <v>4</v>
      </c>
      <c r="U140" s="20">
        <v>4</v>
      </c>
      <c r="V140" s="20">
        <v>4</v>
      </c>
      <c r="W140" s="259">
        <v>4</v>
      </c>
      <c r="X140" s="20">
        <v>4</v>
      </c>
      <c r="Y140" s="20">
        <v>4</v>
      </c>
      <c r="Z140" s="20">
        <v>24</v>
      </c>
    </row>
    <row r="141" spans="1:26" s="4" customFormat="1" ht="36">
      <c r="A141" s="223"/>
      <c r="B141" s="223"/>
      <c r="C141" s="223"/>
      <c r="D141" s="223"/>
      <c r="E141" s="223"/>
      <c r="F141" s="223"/>
      <c r="G141" s="223"/>
      <c r="H141" s="223"/>
      <c r="I141" s="224"/>
      <c r="J141" s="224"/>
      <c r="K141" s="224"/>
      <c r="L141" s="224"/>
      <c r="M141" s="224"/>
      <c r="N141" s="224"/>
      <c r="O141" s="224"/>
      <c r="P141" s="224"/>
      <c r="Q141" s="224"/>
      <c r="R141" s="29" t="s">
        <v>249</v>
      </c>
      <c r="S141" s="39" t="s">
        <v>144</v>
      </c>
      <c r="T141" s="19">
        <v>1</v>
      </c>
      <c r="U141" s="19">
        <v>1</v>
      </c>
      <c r="V141" s="19">
        <v>1</v>
      </c>
      <c r="W141" s="277">
        <v>1</v>
      </c>
      <c r="X141" s="19">
        <v>1</v>
      </c>
      <c r="Y141" s="19">
        <v>1</v>
      </c>
      <c r="Z141" s="19" t="s">
        <v>309</v>
      </c>
    </row>
    <row r="142" spans="1:26" s="4" customFormat="1" ht="24">
      <c r="A142" s="223"/>
      <c r="B142" s="223"/>
      <c r="C142" s="223"/>
      <c r="D142" s="223"/>
      <c r="E142" s="223"/>
      <c r="F142" s="223"/>
      <c r="G142" s="223"/>
      <c r="H142" s="223"/>
      <c r="I142" s="236"/>
      <c r="J142" s="236"/>
      <c r="K142" s="236"/>
      <c r="L142" s="236"/>
      <c r="M142" s="236"/>
      <c r="N142" s="236"/>
      <c r="O142" s="236"/>
      <c r="P142" s="236"/>
      <c r="Q142" s="236"/>
      <c r="R142" s="34" t="s">
        <v>250</v>
      </c>
      <c r="S142" s="35" t="s">
        <v>320</v>
      </c>
      <c r="T142" s="250">
        <v>90</v>
      </c>
      <c r="U142" s="179">
        <v>90</v>
      </c>
      <c r="V142" s="179">
        <v>90</v>
      </c>
      <c r="W142" s="264">
        <v>90</v>
      </c>
      <c r="X142" s="138">
        <v>90</v>
      </c>
      <c r="Y142" s="138">
        <v>90</v>
      </c>
      <c r="Z142" s="138">
        <v>90</v>
      </c>
    </row>
    <row r="143" spans="1:26" s="4" customFormat="1" ht="24">
      <c r="A143" s="223"/>
      <c r="B143" s="223"/>
      <c r="C143" s="223"/>
      <c r="D143" s="223"/>
      <c r="E143" s="223"/>
      <c r="F143" s="223"/>
      <c r="G143" s="223"/>
      <c r="H143" s="223"/>
      <c r="I143" s="224"/>
      <c r="J143" s="224"/>
      <c r="K143" s="224"/>
      <c r="L143" s="224"/>
      <c r="M143" s="224"/>
      <c r="N143" s="224"/>
      <c r="O143" s="224"/>
      <c r="P143" s="224"/>
      <c r="Q143" s="224"/>
      <c r="R143" s="178" t="s">
        <v>251</v>
      </c>
      <c r="S143" s="37" t="s">
        <v>329</v>
      </c>
      <c r="T143" s="19">
        <v>2</v>
      </c>
      <c r="U143" s="20">
        <v>2</v>
      </c>
      <c r="V143" s="20">
        <v>2</v>
      </c>
      <c r="W143" s="259">
        <v>2</v>
      </c>
      <c r="X143" s="20">
        <v>3</v>
      </c>
      <c r="Y143" s="20">
        <v>3</v>
      </c>
      <c r="Z143" s="20">
        <f>T143+U143+V143+W143+X143+Y143</f>
        <v>14</v>
      </c>
    </row>
    <row r="144" spans="1:26" s="33" customFormat="1" ht="37.5" customHeight="1">
      <c r="A144" s="396"/>
      <c r="B144" s="396"/>
      <c r="C144" s="396"/>
      <c r="D144" s="396"/>
      <c r="E144" s="396"/>
      <c r="F144" s="396"/>
      <c r="G144" s="396"/>
      <c r="H144" s="396"/>
      <c r="I144" s="470"/>
      <c r="J144" s="470"/>
      <c r="K144" s="470"/>
      <c r="L144" s="470"/>
      <c r="M144" s="470"/>
      <c r="N144" s="470"/>
      <c r="O144" s="470"/>
      <c r="P144" s="470"/>
      <c r="Q144" s="470"/>
      <c r="R144" s="471" t="s">
        <v>190</v>
      </c>
      <c r="S144" s="472" t="s">
        <v>328</v>
      </c>
      <c r="T144" s="473">
        <f>T153</f>
        <v>18909.9</v>
      </c>
      <c r="U144" s="473">
        <f>U153</f>
        <v>18046.300000000003</v>
      </c>
      <c r="V144" s="473">
        <f>SUM(V156+V159+V162+V165+V170+V172+V175+V177)</f>
        <v>16444.6</v>
      </c>
      <c r="W144" s="473">
        <f>SUM(W156+W159+W162+W165+W170+W175+W177+W179)</f>
        <v>17738.5</v>
      </c>
      <c r="X144" s="473">
        <f>SUM(X156+X159+X162+X165+X170+X175+X177+X179)</f>
        <v>16838.5</v>
      </c>
      <c r="Y144" s="473">
        <f>SUM(Y156+Y159+Y162+Y165+Y170+Y175+Y177+Y179)</f>
        <v>16838.5</v>
      </c>
      <c r="Z144" s="401" t="s">
        <v>157</v>
      </c>
    </row>
    <row r="145" spans="1:26" s="4" customFormat="1" ht="27.75" customHeight="1">
      <c r="A145" s="223"/>
      <c r="B145" s="223"/>
      <c r="C145" s="223"/>
      <c r="D145" s="223"/>
      <c r="E145" s="223"/>
      <c r="F145" s="223"/>
      <c r="G145" s="223"/>
      <c r="H145" s="223"/>
      <c r="I145" s="224"/>
      <c r="J145" s="224"/>
      <c r="K145" s="224"/>
      <c r="L145" s="224"/>
      <c r="M145" s="224"/>
      <c r="N145" s="224"/>
      <c r="O145" s="224"/>
      <c r="P145" s="224"/>
      <c r="Q145" s="224"/>
      <c r="R145" s="29" t="s">
        <v>374</v>
      </c>
      <c r="S145" s="139" t="s">
        <v>328</v>
      </c>
      <c r="T145" s="41">
        <v>0</v>
      </c>
      <c r="U145" s="41">
        <v>0</v>
      </c>
      <c r="V145" s="41">
        <v>0</v>
      </c>
      <c r="W145" s="307">
        <v>0</v>
      </c>
      <c r="X145" s="41">
        <v>0</v>
      </c>
      <c r="Y145" s="41">
        <v>0</v>
      </c>
      <c r="Z145" s="19" t="s">
        <v>309</v>
      </c>
    </row>
    <row r="146" spans="1:26" s="4" customFormat="1" ht="27" customHeight="1">
      <c r="A146" s="223"/>
      <c r="B146" s="223"/>
      <c r="C146" s="223"/>
      <c r="D146" s="223"/>
      <c r="E146" s="223"/>
      <c r="F146" s="223"/>
      <c r="G146" s="223"/>
      <c r="H146" s="223"/>
      <c r="I146" s="224"/>
      <c r="J146" s="224"/>
      <c r="K146" s="224"/>
      <c r="L146" s="224"/>
      <c r="M146" s="224"/>
      <c r="N146" s="224"/>
      <c r="O146" s="224"/>
      <c r="P146" s="224"/>
      <c r="Q146" s="224"/>
      <c r="R146" s="29" t="s">
        <v>252</v>
      </c>
      <c r="S146" s="30" t="s">
        <v>324</v>
      </c>
      <c r="T146" s="31">
        <v>1954</v>
      </c>
      <c r="U146" s="31">
        <v>1954</v>
      </c>
      <c r="V146" s="42">
        <v>1875</v>
      </c>
      <c r="W146" s="271">
        <v>1925</v>
      </c>
      <c r="X146" s="42">
        <v>1875</v>
      </c>
      <c r="Y146" s="42">
        <v>1875</v>
      </c>
      <c r="Z146" s="42">
        <v>1875</v>
      </c>
    </row>
    <row r="147" spans="1:26" s="4" customFormat="1" ht="20.25" customHeight="1">
      <c r="A147" s="223"/>
      <c r="B147" s="223"/>
      <c r="C147" s="223"/>
      <c r="D147" s="223"/>
      <c r="E147" s="223"/>
      <c r="F147" s="223"/>
      <c r="G147" s="223"/>
      <c r="H147" s="223"/>
      <c r="I147" s="224"/>
      <c r="J147" s="224"/>
      <c r="K147" s="224"/>
      <c r="L147" s="224"/>
      <c r="M147" s="224"/>
      <c r="N147" s="224"/>
      <c r="O147" s="224"/>
      <c r="P147" s="224"/>
      <c r="Q147" s="224"/>
      <c r="R147" s="29" t="s">
        <v>253</v>
      </c>
      <c r="S147" s="30" t="s">
        <v>324</v>
      </c>
      <c r="T147" s="31">
        <v>1954</v>
      </c>
      <c r="U147" s="31">
        <v>1954</v>
      </c>
      <c r="V147" s="42">
        <v>2306</v>
      </c>
      <c r="W147" s="271">
        <v>2359</v>
      </c>
      <c r="X147" s="42">
        <v>2306</v>
      </c>
      <c r="Y147" s="42">
        <v>2306</v>
      </c>
      <c r="Z147" s="42">
        <v>2306</v>
      </c>
    </row>
    <row r="148" spans="1:26" s="4" customFormat="1" ht="24">
      <c r="A148" s="223"/>
      <c r="B148" s="223"/>
      <c r="C148" s="223"/>
      <c r="D148" s="223"/>
      <c r="E148" s="223"/>
      <c r="F148" s="223"/>
      <c r="G148" s="223"/>
      <c r="H148" s="223"/>
      <c r="I148" s="224"/>
      <c r="J148" s="224"/>
      <c r="K148" s="224"/>
      <c r="L148" s="224"/>
      <c r="M148" s="224"/>
      <c r="N148" s="224"/>
      <c r="O148" s="224"/>
      <c r="P148" s="224"/>
      <c r="Q148" s="224"/>
      <c r="R148" s="29" t="s">
        <v>254</v>
      </c>
      <c r="S148" s="39" t="s">
        <v>396</v>
      </c>
      <c r="T148" s="39">
        <v>1</v>
      </c>
      <c r="U148" s="39">
        <v>1</v>
      </c>
      <c r="V148" s="39">
        <v>1</v>
      </c>
      <c r="W148" s="263">
        <v>1</v>
      </c>
      <c r="X148" s="39">
        <v>1</v>
      </c>
      <c r="Y148" s="39">
        <v>1</v>
      </c>
      <c r="Z148" s="39" t="s">
        <v>309</v>
      </c>
    </row>
    <row r="149" spans="1:26" s="4" customFormat="1" ht="36">
      <c r="A149" s="223"/>
      <c r="B149" s="223"/>
      <c r="C149" s="223"/>
      <c r="D149" s="223"/>
      <c r="E149" s="223"/>
      <c r="F149" s="223"/>
      <c r="G149" s="223"/>
      <c r="H149" s="223"/>
      <c r="I149" s="224"/>
      <c r="J149" s="224"/>
      <c r="K149" s="224"/>
      <c r="L149" s="224"/>
      <c r="M149" s="224"/>
      <c r="N149" s="224"/>
      <c r="O149" s="224"/>
      <c r="P149" s="224"/>
      <c r="Q149" s="224"/>
      <c r="R149" s="29" t="s">
        <v>375</v>
      </c>
      <c r="S149" s="30" t="s">
        <v>320</v>
      </c>
      <c r="T149" s="147">
        <v>40</v>
      </c>
      <c r="U149" s="147">
        <v>50</v>
      </c>
      <c r="V149" s="210">
        <v>50</v>
      </c>
      <c r="W149" s="308">
        <v>50</v>
      </c>
      <c r="X149" s="183">
        <v>50</v>
      </c>
      <c r="Y149" s="183">
        <v>50</v>
      </c>
      <c r="Z149" s="138">
        <v>50</v>
      </c>
    </row>
    <row r="150" spans="1:26" s="4" customFormat="1" ht="48">
      <c r="A150" s="223"/>
      <c r="B150" s="223"/>
      <c r="C150" s="223"/>
      <c r="D150" s="223"/>
      <c r="E150" s="223"/>
      <c r="F150" s="223"/>
      <c r="G150" s="223"/>
      <c r="H150" s="223"/>
      <c r="I150" s="224"/>
      <c r="J150" s="224"/>
      <c r="K150" s="224"/>
      <c r="L150" s="224"/>
      <c r="M150" s="224"/>
      <c r="N150" s="224"/>
      <c r="O150" s="224"/>
      <c r="P150" s="224"/>
      <c r="Q150" s="224"/>
      <c r="R150" s="29" t="s">
        <v>101</v>
      </c>
      <c r="S150" s="30" t="s">
        <v>320</v>
      </c>
      <c r="T150" s="147">
        <v>34</v>
      </c>
      <c r="U150" s="147">
        <v>38</v>
      </c>
      <c r="V150" s="210">
        <v>38</v>
      </c>
      <c r="W150" s="308">
        <v>38</v>
      </c>
      <c r="X150" s="183">
        <v>38</v>
      </c>
      <c r="Y150" s="183">
        <v>38</v>
      </c>
      <c r="Z150" s="138">
        <v>38</v>
      </c>
    </row>
    <row r="151" spans="1:26" s="4" customFormat="1" ht="48">
      <c r="A151" s="223"/>
      <c r="B151" s="223"/>
      <c r="C151" s="223"/>
      <c r="D151" s="223"/>
      <c r="E151" s="223"/>
      <c r="F151" s="223"/>
      <c r="G151" s="223"/>
      <c r="H151" s="223"/>
      <c r="I151" s="224"/>
      <c r="J151" s="224"/>
      <c r="K151" s="224"/>
      <c r="L151" s="224"/>
      <c r="M151" s="224"/>
      <c r="N151" s="224"/>
      <c r="O151" s="224"/>
      <c r="P151" s="224"/>
      <c r="Q151" s="224"/>
      <c r="R151" s="29" t="s">
        <v>255</v>
      </c>
      <c r="S151" s="39" t="s">
        <v>396</v>
      </c>
      <c r="T151" s="39">
        <v>1</v>
      </c>
      <c r="U151" s="39">
        <v>1</v>
      </c>
      <c r="V151" s="39">
        <v>1</v>
      </c>
      <c r="W151" s="263">
        <v>1</v>
      </c>
      <c r="X151" s="39">
        <v>1</v>
      </c>
      <c r="Y151" s="39">
        <v>1</v>
      </c>
      <c r="Z151" s="20" t="s">
        <v>309</v>
      </c>
    </row>
    <row r="152" spans="1:26" s="4" customFormat="1" ht="24">
      <c r="A152" s="223"/>
      <c r="B152" s="223"/>
      <c r="C152" s="223"/>
      <c r="D152" s="223"/>
      <c r="E152" s="223"/>
      <c r="F152" s="223"/>
      <c r="G152" s="223"/>
      <c r="H152" s="223"/>
      <c r="I152" s="224"/>
      <c r="J152" s="224"/>
      <c r="K152" s="224"/>
      <c r="L152" s="224"/>
      <c r="M152" s="224"/>
      <c r="N152" s="224"/>
      <c r="O152" s="224"/>
      <c r="P152" s="224"/>
      <c r="Q152" s="224"/>
      <c r="R152" s="29" t="s">
        <v>84</v>
      </c>
      <c r="S152" s="30" t="s">
        <v>329</v>
      </c>
      <c r="T152" s="30">
        <v>1</v>
      </c>
      <c r="U152" s="30">
        <v>1</v>
      </c>
      <c r="V152" s="30">
        <v>1</v>
      </c>
      <c r="W152" s="261">
        <v>1</v>
      </c>
      <c r="X152" s="30">
        <v>1</v>
      </c>
      <c r="Y152" s="30">
        <v>1</v>
      </c>
      <c r="Z152" s="30">
        <v>1</v>
      </c>
    </row>
    <row r="153" spans="1:26" s="4" customFormat="1" ht="24">
      <c r="A153" s="223"/>
      <c r="B153" s="223"/>
      <c r="C153" s="223"/>
      <c r="D153" s="223"/>
      <c r="E153" s="223"/>
      <c r="F153" s="223"/>
      <c r="G153" s="223"/>
      <c r="H153" s="223"/>
      <c r="I153" s="224"/>
      <c r="J153" s="224"/>
      <c r="K153" s="224"/>
      <c r="L153" s="224"/>
      <c r="M153" s="224"/>
      <c r="N153" s="224"/>
      <c r="O153" s="224"/>
      <c r="P153" s="224"/>
      <c r="Q153" s="224"/>
      <c r="R153" s="34" t="s">
        <v>256</v>
      </c>
      <c r="S153" s="125" t="s">
        <v>328</v>
      </c>
      <c r="T153" s="28">
        <v>18909.9</v>
      </c>
      <c r="U153" s="28">
        <f>U156+U159+U162+U165+U168+U172+U175+U177</f>
        <v>18046.300000000003</v>
      </c>
      <c r="V153" s="28">
        <f>SUM(V156+V159+V162+V165+V170+V172+V175+V177)</f>
        <v>16444.6</v>
      </c>
      <c r="W153" s="309">
        <f>SUM(W156+W159+W162+W165+W170+W175+W177+W179)</f>
        <v>17738.5</v>
      </c>
      <c r="X153" s="28">
        <f>SUM(X156+X159+X162+X165+X170+X175+X177+X179)</f>
        <v>16838.5</v>
      </c>
      <c r="Y153" s="28">
        <f>SUM(Y156+Y159+Y162+Y165+Y170+Y175+Y177+Y179)</f>
        <v>16838.5</v>
      </c>
      <c r="Z153" s="25" t="s">
        <v>309</v>
      </c>
    </row>
    <row r="154" spans="1:26" s="4" customFormat="1" ht="36">
      <c r="A154" s="223"/>
      <c r="B154" s="223"/>
      <c r="C154" s="223"/>
      <c r="D154" s="223"/>
      <c r="E154" s="223"/>
      <c r="F154" s="223"/>
      <c r="G154" s="223"/>
      <c r="H154" s="223"/>
      <c r="I154" s="224"/>
      <c r="J154" s="224"/>
      <c r="K154" s="224"/>
      <c r="L154" s="224"/>
      <c r="M154" s="224"/>
      <c r="N154" s="224"/>
      <c r="O154" s="224"/>
      <c r="P154" s="224"/>
      <c r="Q154" s="224"/>
      <c r="R154" s="29" t="s">
        <v>369</v>
      </c>
      <c r="S154" s="30" t="s">
        <v>320</v>
      </c>
      <c r="T154" s="27">
        <f>T153/T22*100</f>
        <v>3.4716409859953155</v>
      </c>
      <c r="U154" s="27">
        <f>U153/U22*100</f>
        <v>3.214931886477702</v>
      </c>
      <c r="V154" s="27" t="s">
        <v>327</v>
      </c>
      <c r="W154" s="292" t="s">
        <v>327</v>
      </c>
      <c r="X154" s="27" t="s">
        <v>327</v>
      </c>
      <c r="Y154" s="27" t="s">
        <v>327</v>
      </c>
      <c r="Z154" s="42">
        <v>3.5</v>
      </c>
    </row>
    <row r="155" spans="1:26" s="4" customFormat="1" ht="39" customHeight="1">
      <c r="A155" s="223"/>
      <c r="B155" s="223"/>
      <c r="C155" s="223"/>
      <c r="D155" s="223"/>
      <c r="E155" s="223"/>
      <c r="F155" s="223"/>
      <c r="G155" s="223"/>
      <c r="H155" s="223"/>
      <c r="I155" s="224"/>
      <c r="J155" s="224"/>
      <c r="K155" s="224"/>
      <c r="L155" s="224"/>
      <c r="M155" s="224"/>
      <c r="N155" s="224"/>
      <c r="O155" s="224"/>
      <c r="P155" s="224"/>
      <c r="Q155" s="224"/>
      <c r="R155" s="29" t="s">
        <v>257</v>
      </c>
      <c r="S155" s="30" t="s">
        <v>320</v>
      </c>
      <c r="T155" s="162" t="s">
        <v>327</v>
      </c>
      <c r="U155" s="162" t="s">
        <v>327</v>
      </c>
      <c r="V155" s="27">
        <v>100</v>
      </c>
      <c r="W155" s="292">
        <v>100</v>
      </c>
      <c r="X155" s="27">
        <v>100</v>
      </c>
      <c r="Y155" s="27">
        <v>100</v>
      </c>
      <c r="Z155" s="27">
        <v>100</v>
      </c>
    </row>
    <row r="156" spans="1:26" s="278" customFormat="1" ht="60.75" customHeight="1">
      <c r="A156" s="407">
        <v>6</v>
      </c>
      <c r="B156" s="407">
        <v>7</v>
      </c>
      <c r="C156" s="407">
        <v>5</v>
      </c>
      <c r="D156" s="407">
        <v>0</v>
      </c>
      <c r="E156" s="407">
        <v>7</v>
      </c>
      <c r="F156" s="407">
        <v>0</v>
      </c>
      <c r="G156" s="407">
        <v>3</v>
      </c>
      <c r="H156" s="407">
        <v>0</v>
      </c>
      <c r="I156" s="408">
        <v>1</v>
      </c>
      <c r="J156" s="408">
        <v>3</v>
      </c>
      <c r="K156" s="408">
        <v>0</v>
      </c>
      <c r="L156" s="408">
        <v>2</v>
      </c>
      <c r="M156" s="408">
        <v>2</v>
      </c>
      <c r="N156" s="408">
        <v>1</v>
      </c>
      <c r="O156" s="408">
        <v>0</v>
      </c>
      <c r="P156" s="408">
        <v>1</v>
      </c>
      <c r="Q156" s="408" t="s">
        <v>322</v>
      </c>
      <c r="R156" s="391" t="s">
        <v>397</v>
      </c>
      <c r="S156" s="392" t="s">
        <v>328</v>
      </c>
      <c r="T156" s="474">
        <v>10070.8</v>
      </c>
      <c r="U156" s="474">
        <v>9188.1</v>
      </c>
      <c r="V156" s="416">
        <v>7647.3</v>
      </c>
      <c r="W156" s="416">
        <v>7749</v>
      </c>
      <c r="X156" s="416">
        <v>7749</v>
      </c>
      <c r="Y156" s="416">
        <v>7749</v>
      </c>
      <c r="Z156" s="465" t="s">
        <v>309</v>
      </c>
    </row>
    <row r="157" spans="1:26" s="4" customFormat="1" ht="36">
      <c r="A157" s="223"/>
      <c r="B157" s="223"/>
      <c r="C157" s="223"/>
      <c r="D157" s="223"/>
      <c r="E157" s="223"/>
      <c r="F157" s="223"/>
      <c r="G157" s="223"/>
      <c r="H157" s="223"/>
      <c r="I157" s="224"/>
      <c r="J157" s="224"/>
      <c r="K157" s="224"/>
      <c r="L157" s="224"/>
      <c r="M157" s="224"/>
      <c r="N157" s="224"/>
      <c r="O157" s="224"/>
      <c r="P157" s="224"/>
      <c r="Q157" s="224"/>
      <c r="R157" s="29" t="s">
        <v>376</v>
      </c>
      <c r="S157" s="30" t="s">
        <v>320</v>
      </c>
      <c r="T157" s="31">
        <v>53.3</v>
      </c>
      <c r="U157" s="31">
        <v>50.9</v>
      </c>
      <c r="V157" s="27" t="s">
        <v>327</v>
      </c>
      <c r="W157" s="292" t="s">
        <v>327</v>
      </c>
      <c r="X157" s="27" t="s">
        <v>327</v>
      </c>
      <c r="Y157" s="27" t="s">
        <v>327</v>
      </c>
      <c r="Z157" s="42">
        <v>53.3</v>
      </c>
    </row>
    <row r="158" spans="1:26" s="4" customFormat="1" ht="24">
      <c r="A158" s="223"/>
      <c r="B158" s="223"/>
      <c r="C158" s="223"/>
      <c r="D158" s="223"/>
      <c r="E158" s="223"/>
      <c r="F158" s="223"/>
      <c r="G158" s="223"/>
      <c r="H158" s="223"/>
      <c r="I158" s="224"/>
      <c r="J158" s="224"/>
      <c r="K158" s="224"/>
      <c r="L158" s="224"/>
      <c r="M158" s="224"/>
      <c r="N158" s="224"/>
      <c r="O158" s="224"/>
      <c r="P158" s="224"/>
      <c r="Q158" s="224"/>
      <c r="R158" s="29" t="s">
        <v>377</v>
      </c>
      <c r="S158" s="30" t="s">
        <v>319</v>
      </c>
      <c r="T158" s="147">
        <v>12946.7</v>
      </c>
      <c r="U158" s="147">
        <v>14160</v>
      </c>
      <c r="V158" s="148">
        <v>14147</v>
      </c>
      <c r="W158" s="260">
        <v>14435.26</v>
      </c>
      <c r="X158" s="148">
        <v>14435.3</v>
      </c>
      <c r="Y158" s="148">
        <v>14435.3</v>
      </c>
      <c r="Z158" s="138">
        <v>14435.3</v>
      </c>
    </row>
    <row r="159" spans="1:26" s="278" customFormat="1" ht="60">
      <c r="A159" s="407">
        <v>6</v>
      </c>
      <c r="B159" s="407">
        <v>7</v>
      </c>
      <c r="C159" s="407">
        <v>5</v>
      </c>
      <c r="D159" s="407">
        <v>0</v>
      </c>
      <c r="E159" s="407">
        <v>7</v>
      </c>
      <c r="F159" s="407">
        <v>0</v>
      </c>
      <c r="G159" s="407">
        <v>3</v>
      </c>
      <c r="H159" s="407">
        <v>0</v>
      </c>
      <c r="I159" s="408">
        <v>1</v>
      </c>
      <c r="J159" s="408">
        <v>3</v>
      </c>
      <c r="K159" s="408">
        <v>0</v>
      </c>
      <c r="L159" s="408">
        <v>2</v>
      </c>
      <c r="M159" s="408">
        <v>2</v>
      </c>
      <c r="N159" s="408">
        <v>1</v>
      </c>
      <c r="O159" s="408">
        <v>0</v>
      </c>
      <c r="P159" s="408">
        <v>2</v>
      </c>
      <c r="Q159" s="408" t="s">
        <v>322</v>
      </c>
      <c r="R159" s="391" t="s">
        <v>28</v>
      </c>
      <c r="S159" s="392" t="s">
        <v>328</v>
      </c>
      <c r="T159" s="418">
        <v>5050.9</v>
      </c>
      <c r="U159" s="418">
        <v>5135.8</v>
      </c>
      <c r="V159" s="414">
        <v>5593.6</v>
      </c>
      <c r="W159" s="414">
        <v>6234.2</v>
      </c>
      <c r="X159" s="414">
        <v>6234.2</v>
      </c>
      <c r="Y159" s="414">
        <v>6234.2</v>
      </c>
      <c r="Z159" s="395" t="s">
        <v>309</v>
      </c>
    </row>
    <row r="160" spans="1:26" s="4" customFormat="1" ht="39.75" customHeight="1">
      <c r="A160" s="223"/>
      <c r="B160" s="223"/>
      <c r="C160" s="223"/>
      <c r="D160" s="223"/>
      <c r="E160" s="223"/>
      <c r="F160" s="223"/>
      <c r="G160" s="223"/>
      <c r="H160" s="223"/>
      <c r="I160" s="224"/>
      <c r="J160" s="224"/>
      <c r="K160" s="224"/>
      <c r="L160" s="224"/>
      <c r="M160" s="224"/>
      <c r="N160" s="224"/>
      <c r="O160" s="224"/>
      <c r="P160" s="224"/>
      <c r="Q160" s="224"/>
      <c r="R160" s="29" t="s">
        <v>258</v>
      </c>
      <c r="S160" s="30" t="s">
        <v>320</v>
      </c>
      <c r="T160" s="31">
        <v>26.7</v>
      </c>
      <c r="U160" s="31">
        <v>28.5</v>
      </c>
      <c r="V160" s="42" t="s">
        <v>327</v>
      </c>
      <c r="W160" s="271" t="s">
        <v>327</v>
      </c>
      <c r="X160" s="42" t="s">
        <v>327</v>
      </c>
      <c r="Y160" s="42" t="s">
        <v>327</v>
      </c>
      <c r="Z160" s="42">
        <v>28.5</v>
      </c>
    </row>
    <row r="161" spans="1:26" s="4" customFormat="1" ht="25.5" customHeight="1">
      <c r="A161" s="223"/>
      <c r="B161" s="223"/>
      <c r="C161" s="223"/>
      <c r="D161" s="223"/>
      <c r="E161" s="223"/>
      <c r="F161" s="223"/>
      <c r="G161" s="223"/>
      <c r="H161" s="223"/>
      <c r="I161" s="224"/>
      <c r="J161" s="224"/>
      <c r="K161" s="224"/>
      <c r="L161" s="224"/>
      <c r="M161" s="224"/>
      <c r="N161" s="224"/>
      <c r="O161" s="224"/>
      <c r="P161" s="224"/>
      <c r="Q161" s="224"/>
      <c r="R161" s="29" t="s">
        <v>85</v>
      </c>
      <c r="S161" s="39" t="s">
        <v>396</v>
      </c>
      <c r="T161" s="31" t="s">
        <v>327</v>
      </c>
      <c r="U161" s="31" t="s">
        <v>327</v>
      </c>
      <c r="V161" s="144">
        <v>1</v>
      </c>
      <c r="W161" s="275">
        <v>1</v>
      </c>
      <c r="X161" s="144">
        <v>1</v>
      </c>
      <c r="Y161" s="144">
        <v>1</v>
      </c>
      <c r="Z161" s="144">
        <v>1</v>
      </c>
    </row>
    <row r="162" spans="1:26" s="278" customFormat="1" ht="40.5" customHeight="1">
      <c r="A162" s="407">
        <v>6</v>
      </c>
      <c r="B162" s="407">
        <v>7</v>
      </c>
      <c r="C162" s="407">
        <v>5</v>
      </c>
      <c r="D162" s="407">
        <v>0</v>
      </c>
      <c r="E162" s="407">
        <v>7</v>
      </c>
      <c r="F162" s="407">
        <v>0</v>
      </c>
      <c r="G162" s="407">
        <v>3</v>
      </c>
      <c r="H162" s="407">
        <v>0</v>
      </c>
      <c r="I162" s="408">
        <v>1</v>
      </c>
      <c r="J162" s="408">
        <v>3</v>
      </c>
      <c r="K162" s="408">
        <v>0</v>
      </c>
      <c r="L162" s="408">
        <v>2</v>
      </c>
      <c r="M162" s="408">
        <v>2</v>
      </c>
      <c r="N162" s="408">
        <v>1</v>
      </c>
      <c r="O162" s="408">
        <v>0</v>
      </c>
      <c r="P162" s="408">
        <v>5</v>
      </c>
      <c r="Q162" s="408" t="s">
        <v>322</v>
      </c>
      <c r="R162" s="391" t="s">
        <v>398</v>
      </c>
      <c r="S162" s="392" t="s">
        <v>328</v>
      </c>
      <c r="T162" s="418">
        <v>3200.9</v>
      </c>
      <c r="U162" s="418">
        <v>3346.4</v>
      </c>
      <c r="V162" s="414">
        <v>2582.1</v>
      </c>
      <c r="W162" s="414">
        <v>2607.2</v>
      </c>
      <c r="X162" s="414">
        <v>2607.2</v>
      </c>
      <c r="Y162" s="414">
        <v>2607.2</v>
      </c>
      <c r="Z162" s="395" t="s">
        <v>309</v>
      </c>
    </row>
    <row r="163" spans="1:26" s="4" customFormat="1" ht="24">
      <c r="A163" s="223"/>
      <c r="B163" s="223"/>
      <c r="C163" s="223"/>
      <c r="D163" s="223"/>
      <c r="E163" s="223"/>
      <c r="F163" s="223"/>
      <c r="G163" s="223"/>
      <c r="H163" s="223"/>
      <c r="I163" s="224"/>
      <c r="J163" s="224"/>
      <c r="K163" s="224"/>
      <c r="L163" s="224"/>
      <c r="M163" s="224"/>
      <c r="N163" s="224"/>
      <c r="O163" s="224"/>
      <c r="P163" s="224"/>
      <c r="Q163" s="224"/>
      <c r="R163" s="29" t="s">
        <v>378</v>
      </c>
      <c r="S163" s="30" t="s">
        <v>320</v>
      </c>
      <c r="T163" s="31">
        <v>16.9</v>
      </c>
      <c r="U163" s="31">
        <v>18.5</v>
      </c>
      <c r="V163" s="42" t="s">
        <v>327</v>
      </c>
      <c r="W163" s="271" t="s">
        <v>327</v>
      </c>
      <c r="X163" s="42" t="s">
        <v>327</v>
      </c>
      <c r="Y163" s="42" t="s">
        <v>327</v>
      </c>
      <c r="Z163" s="42">
        <v>18.5</v>
      </c>
    </row>
    <row r="164" spans="1:26" s="4" customFormat="1" ht="37.5" customHeight="1">
      <c r="A164" s="223"/>
      <c r="B164" s="223"/>
      <c r="C164" s="223"/>
      <c r="D164" s="223"/>
      <c r="E164" s="223"/>
      <c r="F164" s="223"/>
      <c r="G164" s="223"/>
      <c r="H164" s="223"/>
      <c r="I164" s="224"/>
      <c r="J164" s="224"/>
      <c r="K164" s="224"/>
      <c r="L164" s="224"/>
      <c r="M164" s="224"/>
      <c r="N164" s="224"/>
      <c r="O164" s="224"/>
      <c r="P164" s="224"/>
      <c r="Q164" s="224"/>
      <c r="R164" s="29" t="s">
        <v>9</v>
      </c>
      <c r="S164" s="30" t="s">
        <v>320</v>
      </c>
      <c r="T164" s="163" t="s">
        <v>327</v>
      </c>
      <c r="U164" s="163" t="s">
        <v>327</v>
      </c>
      <c r="V164" s="138">
        <v>100</v>
      </c>
      <c r="W164" s="264">
        <v>100</v>
      </c>
      <c r="X164" s="138">
        <v>100</v>
      </c>
      <c r="Y164" s="138">
        <v>100</v>
      </c>
      <c r="Z164" s="138">
        <v>100</v>
      </c>
    </row>
    <row r="165" spans="1:26" s="278" customFormat="1" ht="48">
      <c r="A165" s="407">
        <v>6</v>
      </c>
      <c r="B165" s="407">
        <v>7</v>
      </c>
      <c r="C165" s="407">
        <v>5</v>
      </c>
      <c r="D165" s="407">
        <v>0</v>
      </c>
      <c r="E165" s="407">
        <v>7</v>
      </c>
      <c r="F165" s="407">
        <v>0</v>
      </c>
      <c r="G165" s="407">
        <v>3</v>
      </c>
      <c r="H165" s="407">
        <v>0</v>
      </c>
      <c r="I165" s="408">
        <v>1</v>
      </c>
      <c r="J165" s="408">
        <v>3</v>
      </c>
      <c r="K165" s="408">
        <v>0</v>
      </c>
      <c r="L165" s="408">
        <v>2</v>
      </c>
      <c r="M165" s="408">
        <v>2</v>
      </c>
      <c r="N165" s="408">
        <v>1</v>
      </c>
      <c r="O165" s="408">
        <v>0</v>
      </c>
      <c r="P165" s="408">
        <v>7</v>
      </c>
      <c r="Q165" s="408" t="s">
        <v>322</v>
      </c>
      <c r="R165" s="391" t="s">
        <v>29</v>
      </c>
      <c r="S165" s="392" t="s">
        <v>328</v>
      </c>
      <c r="T165" s="419">
        <v>221</v>
      </c>
      <c r="U165" s="418">
        <v>112.2</v>
      </c>
      <c r="V165" s="414">
        <v>90</v>
      </c>
      <c r="W165" s="414">
        <v>278.1</v>
      </c>
      <c r="X165" s="414">
        <v>178.1</v>
      </c>
      <c r="Y165" s="414">
        <v>178.1</v>
      </c>
      <c r="Z165" s="395" t="s">
        <v>309</v>
      </c>
    </row>
    <row r="166" spans="1:26" s="4" customFormat="1" ht="48">
      <c r="A166" s="223"/>
      <c r="B166" s="223"/>
      <c r="C166" s="223"/>
      <c r="D166" s="223"/>
      <c r="E166" s="223"/>
      <c r="F166" s="223"/>
      <c r="G166" s="223"/>
      <c r="H166" s="223"/>
      <c r="I166" s="224"/>
      <c r="J166" s="224"/>
      <c r="K166" s="224"/>
      <c r="L166" s="224"/>
      <c r="M166" s="224"/>
      <c r="N166" s="224"/>
      <c r="O166" s="224"/>
      <c r="P166" s="224"/>
      <c r="Q166" s="224"/>
      <c r="R166" s="29" t="s">
        <v>379</v>
      </c>
      <c r="S166" s="30" t="s">
        <v>320</v>
      </c>
      <c r="T166" s="31">
        <v>1.2</v>
      </c>
      <c r="U166" s="31">
        <v>0.6</v>
      </c>
      <c r="V166" s="42" t="s">
        <v>327</v>
      </c>
      <c r="W166" s="271" t="s">
        <v>327</v>
      </c>
      <c r="X166" s="42" t="s">
        <v>327</v>
      </c>
      <c r="Y166" s="42" t="s">
        <v>327</v>
      </c>
      <c r="Z166" s="42">
        <v>1.2</v>
      </c>
    </row>
    <row r="167" spans="1:26" s="4" customFormat="1" ht="52.5" customHeight="1">
      <c r="A167" s="223"/>
      <c r="B167" s="223"/>
      <c r="C167" s="223"/>
      <c r="D167" s="223"/>
      <c r="E167" s="223"/>
      <c r="F167" s="223"/>
      <c r="G167" s="223"/>
      <c r="H167" s="223"/>
      <c r="I167" s="224"/>
      <c r="J167" s="224"/>
      <c r="K167" s="224"/>
      <c r="L167" s="224"/>
      <c r="M167" s="224"/>
      <c r="N167" s="224"/>
      <c r="O167" s="224"/>
      <c r="P167" s="224"/>
      <c r="Q167" s="224"/>
      <c r="R167" s="29" t="s">
        <v>30</v>
      </c>
      <c r="S167" s="30" t="s">
        <v>320</v>
      </c>
      <c r="T167" s="31" t="s">
        <v>327</v>
      </c>
      <c r="U167" s="31" t="s">
        <v>327</v>
      </c>
      <c r="V167" s="138">
        <v>100</v>
      </c>
      <c r="W167" s="264">
        <v>100</v>
      </c>
      <c r="X167" s="138">
        <v>100</v>
      </c>
      <c r="Y167" s="138">
        <v>100</v>
      </c>
      <c r="Z167" s="138">
        <v>100</v>
      </c>
    </row>
    <row r="168" spans="1:26" s="4" customFormat="1" ht="24" hidden="1">
      <c r="A168" s="221">
        <v>6</v>
      </c>
      <c r="B168" s="221">
        <v>7</v>
      </c>
      <c r="C168" s="221">
        <v>5</v>
      </c>
      <c r="D168" s="221">
        <v>0</v>
      </c>
      <c r="E168" s="221">
        <v>7</v>
      </c>
      <c r="F168" s="221">
        <v>0</v>
      </c>
      <c r="G168" s="221">
        <v>5</v>
      </c>
      <c r="H168" s="221">
        <v>0</v>
      </c>
      <c r="I168" s="222">
        <v>1</v>
      </c>
      <c r="J168" s="222">
        <v>3</v>
      </c>
      <c r="K168" s="222">
        <v>0</v>
      </c>
      <c r="L168" s="222">
        <v>2</v>
      </c>
      <c r="M168" s="222">
        <v>2</v>
      </c>
      <c r="N168" s="222">
        <v>2</v>
      </c>
      <c r="O168" s="222">
        <v>1</v>
      </c>
      <c r="P168" s="222">
        <v>0</v>
      </c>
      <c r="Q168" s="222" t="s">
        <v>326</v>
      </c>
      <c r="R168" s="112" t="s">
        <v>380</v>
      </c>
      <c r="S168" s="113" t="s">
        <v>328</v>
      </c>
      <c r="T168" s="114">
        <v>10</v>
      </c>
      <c r="U168" s="114">
        <v>0</v>
      </c>
      <c r="V168" s="28">
        <v>110</v>
      </c>
      <c r="W168" s="109">
        <v>10</v>
      </c>
      <c r="X168" s="109">
        <v>10</v>
      </c>
      <c r="Y168" s="109">
        <v>10</v>
      </c>
      <c r="Z168" s="115" t="s">
        <v>309</v>
      </c>
    </row>
    <row r="169" spans="1:26" s="4" customFormat="1" ht="24" hidden="1">
      <c r="A169" s="223"/>
      <c r="B169" s="223"/>
      <c r="C169" s="223"/>
      <c r="D169" s="223"/>
      <c r="E169" s="223"/>
      <c r="F169" s="223"/>
      <c r="G169" s="223"/>
      <c r="H169" s="223"/>
      <c r="I169" s="224"/>
      <c r="J169" s="224"/>
      <c r="K169" s="224"/>
      <c r="L169" s="224"/>
      <c r="M169" s="224"/>
      <c r="N169" s="224"/>
      <c r="O169" s="224"/>
      <c r="P169" s="224"/>
      <c r="Q169" s="224"/>
      <c r="R169" s="29" t="s">
        <v>399</v>
      </c>
      <c r="S169" s="30" t="s">
        <v>324</v>
      </c>
      <c r="T169" s="30">
        <v>10</v>
      </c>
      <c r="U169" s="30">
        <v>0</v>
      </c>
      <c r="V169" s="19">
        <v>4</v>
      </c>
      <c r="W169" s="19">
        <v>15</v>
      </c>
      <c r="X169" s="19">
        <v>15</v>
      </c>
      <c r="Y169" s="19">
        <v>10</v>
      </c>
      <c r="Z169" s="20">
        <v>54</v>
      </c>
    </row>
    <row r="170" spans="1:26" s="278" customFormat="1" ht="25.5" customHeight="1">
      <c r="A170" s="477">
        <v>6</v>
      </c>
      <c r="B170" s="477">
        <v>7</v>
      </c>
      <c r="C170" s="477">
        <v>5</v>
      </c>
      <c r="D170" s="477">
        <v>0</v>
      </c>
      <c r="E170" s="477">
        <v>7</v>
      </c>
      <c r="F170" s="477">
        <v>0</v>
      </c>
      <c r="G170" s="407">
        <v>3</v>
      </c>
      <c r="H170" s="407">
        <v>0</v>
      </c>
      <c r="I170" s="408">
        <v>1</v>
      </c>
      <c r="J170" s="408">
        <v>3</v>
      </c>
      <c r="K170" s="408">
        <v>0</v>
      </c>
      <c r="L170" s="408">
        <v>2</v>
      </c>
      <c r="M170" s="408">
        <v>2</v>
      </c>
      <c r="N170" s="408">
        <v>2</v>
      </c>
      <c r="O170" s="408">
        <v>1</v>
      </c>
      <c r="P170" s="408">
        <v>0</v>
      </c>
      <c r="Q170" s="408" t="s">
        <v>326</v>
      </c>
      <c r="R170" s="391" t="s">
        <v>36</v>
      </c>
      <c r="S170" s="475" t="s">
        <v>290</v>
      </c>
      <c r="T170" s="475">
        <v>0</v>
      </c>
      <c r="U170" s="475">
        <v>0</v>
      </c>
      <c r="V170" s="410">
        <v>10</v>
      </c>
      <c r="W170" s="416">
        <v>10</v>
      </c>
      <c r="X170" s="416">
        <v>10</v>
      </c>
      <c r="Y170" s="416">
        <v>10</v>
      </c>
      <c r="Z170" s="476"/>
    </row>
    <row r="171" spans="1:26" s="60" customFormat="1" ht="26.25" customHeight="1">
      <c r="A171" s="223"/>
      <c r="B171" s="223"/>
      <c r="C171" s="223"/>
      <c r="D171" s="223"/>
      <c r="E171" s="223"/>
      <c r="F171" s="223"/>
      <c r="G171" s="223"/>
      <c r="H171" s="223"/>
      <c r="I171" s="224"/>
      <c r="J171" s="224"/>
      <c r="K171" s="224"/>
      <c r="L171" s="224"/>
      <c r="M171" s="224"/>
      <c r="N171" s="224"/>
      <c r="O171" s="224"/>
      <c r="P171" s="224"/>
      <c r="Q171" s="224"/>
      <c r="R171" s="34" t="s">
        <v>146</v>
      </c>
      <c r="S171" s="35" t="s">
        <v>324</v>
      </c>
      <c r="T171" s="30">
        <v>10</v>
      </c>
      <c r="U171" s="30">
        <v>4</v>
      </c>
      <c r="V171" s="19">
        <v>15</v>
      </c>
      <c r="W171" s="277">
        <v>3</v>
      </c>
      <c r="X171" s="19">
        <v>3</v>
      </c>
      <c r="Y171" s="19">
        <v>3</v>
      </c>
      <c r="Z171" s="20">
        <v>38</v>
      </c>
    </row>
    <row r="172" spans="1:26" s="278" customFormat="1" ht="25.5" customHeight="1">
      <c r="A172" s="426">
        <v>6</v>
      </c>
      <c r="B172" s="426">
        <v>7</v>
      </c>
      <c r="C172" s="426">
        <v>5</v>
      </c>
      <c r="D172" s="427">
        <v>0</v>
      </c>
      <c r="E172" s="427">
        <v>7</v>
      </c>
      <c r="F172" s="427">
        <v>0</v>
      </c>
      <c r="G172" s="427">
        <v>2</v>
      </c>
      <c r="H172" s="427">
        <v>0</v>
      </c>
      <c r="I172" s="428">
        <v>1</v>
      </c>
      <c r="J172" s="428">
        <v>3</v>
      </c>
      <c r="K172" s="428">
        <v>2</v>
      </c>
      <c r="L172" s="428">
        <v>2</v>
      </c>
      <c r="M172" s="428">
        <v>0</v>
      </c>
      <c r="N172" s="428">
        <v>9</v>
      </c>
      <c r="O172" s="408"/>
      <c r="P172" s="408"/>
      <c r="Q172" s="408"/>
      <c r="R172" s="391" t="s">
        <v>381</v>
      </c>
      <c r="S172" s="392" t="s">
        <v>328</v>
      </c>
      <c r="T172" s="418">
        <v>356.4</v>
      </c>
      <c r="U172" s="418">
        <v>263.8</v>
      </c>
      <c r="V172" s="414">
        <v>0</v>
      </c>
      <c r="W172" s="414">
        <v>0</v>
      </c>
      <c r="X172" s="414">
        <v>0</v>
      </c>
      <c r="Y172" s="414">
        <v>0</v>
      </c>
      <c r="Z172" s="395" t="s">
        <v>309</v>
      </c>
    </row>
    <row r="173" spans="1:26" s="4" customFormat="1" ht="30.75" customHeight="1" hidden="1">
      <c r="A173" s="232"/>
      <c r="B173" s="232"/>
      <c r="C173" s="232"/>
      <c r="D173" s="233"/>
      <c r="E173" s="233"/>
      <c r="F173" s="233"/>
      <c r="G173" s="233"/>
      <c r="H173" s="233"/>
      <c r="I173" s="234"/>
      <c r="J173" s="234"/>
      <c r="K173" s="234"/>
      <c r="L173" s="234"/>
      <c r="M173" s="234"/>
      <c r="N173" s="234"/>
      <c r="O173" s="222"/>
      <c r="P173" s="222"/>
      <c r="Q173" s="222"/>
      <c r="R173" s="112"/>
      <c r="S173" s="113"/>
      <c r="T173" s="117"/>
      <c r="U173" s="117"/>
      <c r="V173" s="28"/>
      <c r="W173" s="311"/>
      <c r="X173" s="109"/>
      <c r="Y173" s="109"/>
      <c r="Z173" s="115"/>
    </row>
    <row r="174" spans="1:26" s="4" customFormat="1" ht="36">
      <c r="A174" s="225"/>
      <c r="B174" s="225"/>
      <c r="C174" s="225"/>
      <c r="D174" s="227"/>
      <c r="E174" s="227"/>
      <c r="F174" s="227"/>
      <c r="G174" s="227"/>
      <c r="H174" s="227"/>
      <c r="I174" s="228"/>
      <c r="J174" s="228"/>
      <c r="K174" s="228"/>
      <c r="L174" s="228"/>
      <c r="M174" s="228"/>
      <c r="N174" s="228"/>
      <c r="O174" s="224"/>
      <c r="P174" s="224"/>
      <c r="Q174" s="224"/>
      <c r="R174" s="29" t="s">
        <v>400</v>
      </c>
      <c r="S174" s="30" t="s">
        <v>320</v>
      </c>
      <c r="T174" s="31">
        <v>1.9</v>
      </c>
      <c r="U174" s="31">
        <v>1.5</v>
      </c>
      <c r="V174" s="20" t="s">
        <v>327</v>
      </c>
      <c r="W174" s="312" t="s">
        <v>327</v>
      </c>
      <c r="X174" s="20" t="s">
        <v>327</v>
      </c>
      <c r="Y174" s="20" t="s">
        <v>327</v>
      </c>
      <c r="Z174" s="42">
        <v>1.5</v>
      </c>
    </row>
    <row r="175" spans="1:26" s="278" customFormat="1" ht="41.25" customHeight="1">
      <c r="A175" s="407">
        <v>6</v>
      </c>
      <c r="B175" s="407">
        <v>7</v>
      </c>
      <c r="C175" s="407">
        <v>5</v>
      </c>
      <c r="D175" s="407">
        <v>0</v>
      </c>
      <c r="E175" s="407">
        <v>7</v>
      </c>
      <c r="F175" s="407">
        <v>0</v>
      </c>
      <c r="G175" s="407">
        <v>3</v>
      </c>
      <c r="H175" s="407">
        <v>0</v>
      </c>
      <c r="I175" s="408">
        <v>1</v>
      </c>
      <c r="J175" s="408">
        <v>3</v>
      </c>
      <c r="K175" s="408">
        <v>0</v>
      </c>
      <c r="L175" s="408">
        <v>2</v>
      </c>
      <c r="M175" s="408">
        <v>2</v>
      </c>
      <c r="N175" s="408">
        <v>1</v>
      </c>
      <c r="O175" s="408">
        <v>0</v>
      </c>
      <c r="P175" s="408">
        <v>9</v>
      </c>
      <c r="Q175" s="408" t="s">
        <v>322</v>
      </c>
      <c r="R175" s="391" t="s">
        <v>382</v>
      </c>
      <c r="S175" s="392" t="s">
        <v>328</v>
      </c>
      <c r="T175" s="414">
        <v>0</v>
      </c>
      <c r="U175" s="414">
        <v>0</v>
      </c>
      <c r="V175" s="414">
        <v>500</v>
      </c>
      <c r="W175" s="414">
        <v>790</v>
      </c>
      <c r="X175" s="414">
        <v>0</v>
      </c>
      <c r="Y175" s="414">
        <v>0</v>
      </c>
      <c r="Z175" s="395" t="s">
        <v>309</v>
      </c>
    </row>
    <row r="176" spans="1:26" s="4" customFormat="1" ht="24" customHeight="1">
      <c r="A176" s="235"/>
      <c r="B176" s="235"/>
      <c r="C176" s="235"/>
      <c r="D176" s="235"/>
      <c r="E176" s="235"/>
      <c r="F176" s="235"/>
      <c r="G176" s="235"/>
      <c r="H176" s="235"/>
      <c r="I176" s="236"/>
      <c r="J176" s="236"/>
      <c r="K176" s="236"/>
      <c r="L176" s="236"/>
      <c r="M176" s="236"/>
      <c r="N176" s="236"/>
      <c r="O176" s="236"/>
      <c r="P176" s="236"/>
      <c r="Q176" s="236"/>
      <c r="R176" s="29" t="s">
        <v>27</v>
      </c>
      <c r="S176" s="30" t="s">
        <v>320</v>
      </c>
      <c r="T176" s="120" t="s">
        <v>327</v>
      </c>
      <c r="U176" s="45" t="s">
        <v>327</v>
      </c>
      <c r="V176" s="45">
        <v>51.8</v>
      </c>
      <c r="W176" s="313">
        <v>1.4</v>
      </c>
      <c r="X176" s="313" t="s">
        <v>327</v>
      </c>
      <c r="Y176" s="313" t="s">
        <v>327</v>
      </c>
      <c r="Z176" s="313">
        <v>1.4</v>
      </c>
    </row>
    <row r="177" spans="1:26" s="318" customFormat="1" ht="36.75" customHeight="1">
      <c r="A177" s="407">
        <v>6</v>
      </c>
      <c r="B177" s="407">
        <v>7</v>
      </c>
      <c r="C177" s="407">
        <v>5</v>
      </c>
      <c r="D177" s="407">
        <v>0</v>
      </c>
      <c r="E177" s="407">
        <v>7</v>
      </c>
      <c r="F177" s="407">
        <v>0</v>
      </c>
      <c r="G177" s="407">
        <v>3</v>
      </c>
      <c r="H177" s="407">
        <v>0</v>
      </c>
      <c r="I177" s="408">
        <v>1</v>
      </c>
      <c r="J177" s="408">
        <v>3</v>
      </c>
      <c r="K177" s="408">
        <v>0</v>
      </c>
      <c r="L177" s="408">
        <v>2</v>
      </c>
      <c r="M177" s="408">
        <v>2</v>
      </c>
      <c r="N177" s="408">
        <v>2</v>
      </c>
      <c r="O177" s="408">
        <v>3</v>
      </c>
      <c r="P177" s="408">
        <v>0</v>
      </c>
      <c r="Q177" s="408" t="s">
        <v>326</v>
      </c>
      <c r="R177" s="391" t="s">
        <v>37</v>
      </c>
      <c r="S177" s="392" t="s">
        <v>328</v>
      </c>
      <c r="T177" s="414">
        <v>0</v>
      </c>
      <c r="U177" s="414">
        <v>0</v>
      </c>
      <c r="V177" s="414">
        <v>21.6</v>
      </c>
      <c r="W177" s="414">
        <v>10</v>
      </c>
      <c r="X177" s="414">
        <v>0</v>
      </c>
      <c r="Y177" s="414">
        <v>0</v>
      </c>
      <c r="Z177" s="395" t="s">
        <v>309</v>
      </c>
    </row>
    <row r="178" spans="1:26" s="47" customFormat="1" ht="36">
      <c r="A178" s="235"/>
      <c r="B178" s="235"/>
      <c r="C178" s="235"/>
      <c r="D178" s="235"/>
      <c r="E178" s="235"/>
      <c r="F178" s="235"/>
      <c r="G178" s="235"/>
      <c r="H178" s="235"/>
      <c r="I178" s="236"/>
      <c r="J178" s="236"/>
      <c r="K178" s="236"/>
      <c r="L178" s="236"/>
      <c r="M178" s="236"/>
      <c r="N178" s="236"/>
      <c r="O178" s="236"/>
      <c r="P178" s="236"/>
      <c r="Q178" s="236"/>
      <c r="R178" s="34" t="s">
        <v>86</v>
      </c>
      <c r="S178" s="35" t="s">
        <v>329</v>
      </c>
      <c r="T178" s="120" t="s">
        <v>327</v>
      </c>
      <c r="U178" s="45" t="s">
        <v>327</v>
      </c>
      <c r="V178" s="45">
        <v>2</v>
      </c>
      <c r="W178" s="259">
        <v>1</v>
      </c>
      <c r="X178" s="20">
        <v>2</v>
      </c>
      <c r="Y178" s="20">
        <v>2</v>
      </c>
      <c r="Z178" s="20">
        <v>8</v>
      </c>
    </row>
    <row r="179" spans="1:26" s="318" customFormat="1" ht="17.25" customHeight="1">
      <c r="A179" s="389">
        <v>6</v>
      </c>
      <c r="B179" s="389">
        <v>7</v>
      </c>
      <c r="C179" s="389">
        <v>5</v>
      </c>
      <c r="D179" s="389">
        <v>0</v>
      </c>
      <c r="E179" s="389">
        <v>7</v>
      </c>
      <c r="F179" s="389">
        <v>0</v>
      </c>
      <c r="G179" s="389">
        <v>3</v>
      </c>
      <c r="H179" s="389">
        <v>0</v>
      </c>
      <c r="I179" s="389">
        <v>1</v>
      </c>
      <c r="J179" s="389">
        <v>3</v>
      </c>
      <c r="K179" s="389">
        <v>0</v>
      </c>
      <c r="L179" s="389">
        <v>2</v>
      </c>
      <c r="M179" s="389">
        <v>2</v>
      </c>
      <c r="N179" s="389">
        <v>2</v>
      </c>
      <c r="O179" s="389">
        <v>2</v>
      </c>
      <c r="P179" s="389">
        <v>4</v>
      </c>
      <c r="Q179" s="389" t="s">
        <v>326</v>
      </c>
      <c r="R179" s="478" t="s">
        <v>271</v>
      </c>
      <c r="S179" s="479" t="s">
        <v>328</v>
      </c>
      <c r="T179" s="423">
        <v>0</v>
      </c>
      <c r="U179" s="465">
        <v>0</v>
      </c>
      <c r="V179" s="465">
        <v>0</v>
      </c>
      <c r="W179" s="465">
        <v>60</v>
      </c>
      <c r="X179" s="465">
        <v>60</v>
      </c>
      <c r="Y179" s="465">
        <v>60</v>
      </c>
      <c r="Z179" s="480"/>
    </row>
    <row r="180" spans="1:26" s="47" customFormat="1" ht="24">
      <c r="A180" s="44"/>
      <c r="B180" s="44"/>
      <c r="C180" s="44"/>
      <c r="D180" s="44"/>
      <c r="E180" s="44"/>
      <c r="F180" s="44"/>
      <c r="G180" s="44"/>
      <c r="H180" s="44"/>
      <c r="I180" s="310"/>
      <c r="J180" s="310"/>
      <c r="K180" s="310"/>
      <c r="L180" s="310"/>
      <c r="M180" s="310"/>
      <c r="N180" s="310"/>
      <c r="O180" s="310"/>
      <c r="P180" s="310"/>
      <c r="Q180" s="310"/>
      <c r="R180" s="29" t="s">
        <v>268</v>
      </c>
      <c r="S180" s="302" t="s">
        <v>324</v>
      </c>
      <c r="T180" s="315" t="s">
        <v>327</v>
      </c>
      <c r="U180" s="316" t="s">
        <v>327</v>
      </c>
      <c r="V180" s="316" t="s">
        <v>327</v>
      </c>
      <c r="W180" s="277">
        <v>3</v>
      </c>
      <c r="X180" s="19">
        <v>10</v>
      </c>
      <c r="Y180" s="19">
        <v>10</v>
      </c>
      <c r="Z180" s="20">
        <v>54</v>
      </c>
    </row>
    <row r="181" spans="1:26" s="47" customFormat="1" ht="26.25" customHeight="1">
      <c r="A181" s="223"/>
      <c r="B181" s="223"/>
      <c r="C181" s="223"/>
      <c r="D181" s="223"/>
      <c r="E181" s="223"/>
      <c r="F181" s="223"/>
      <c r="G181" s="223"/>
      <c r="H181" s="223"/>
      <c r="I181" s="224"/>
      <c r="J181" s="224"/>
      <c r="K181" s="224"/>
      <c r="L181" s="224"/>
      <c r="M181" s="224"/>
      <c r="N181" s="224"/>
      <c r="O181" s="224"/>
      <c r="P181" s="224"/>
      <c r="Q181" s="224"/>
      <c r="R181" s="159" t="s">
        <v>282</v>
      </c>
      <c r="S181" s="146" t="s">
        <v>144</v>
      </c>
      <c r="T181" s="146">
        <v>1</v>
      </c>
      <c r="U181" s="146">
        <v>1</v>
      </c>
      <c r="V181" s="146">
        <v>1</v>
      </c>
      <c r="W181" s="263">
        <v>1</v>
      </c>
      <c r="X181" s="39">
        <v>1</v>
      </c>
      <c r="Y181" s="39">
        <v>1</v>
      </c>
      <c r="Z181" s="39" t="s">
        <v>309</v>
      </c>
    </row>
    <row r="182" spans="1:26" s="47" customFormat="1" ht="23.25" customHeight="1">
      <c r="A182" s="223"/>
      <c r="B182" s="223"/>
      <c r="C182" s="223"/>
      <c r="D182" s="223"/>
      <c r="E182" s="223"/>
      <c r="F182" s="223"/>
      <c r="G182" s="223"/>
      <c r="H182" s="223"/>
      <c r="I182" s="224"/>
      <c r="J182" s="224"/>
      <c r="K182" s="224"/>
      <c r="L182" s="224"/>
      <c r="M182" s="224"/>
      <c r="N182" s="224"/>
      <c r="O182" s="224"/>
      <c r="P182" s="224"/>
      <c r="Q182" s="224"/>
      <c r="R182" s="29" t="s">
        <v>359</v>
      </c>
      <c r="S182" s="30" t="s">
        <v>329</v>
      </c>
      <c r="T182" s="30">
        <v>1.16</v>
      </c>
      <c r="U182" s="30">
        <v>1.2</v>
      </c>
      <c r="V182" s="20">
        <v>1.16</v>
      </c>
      <c r="W182" s="259">
        <v>1.2</v>
      </c>
      <c r="X182" s="20">
        <v>1.16</v>
      </c>
      <c r="Y182" s="20">
        <v>1.16</v>
      </c>
      <c r="Z182" s="20">
        <v>1.2</v>
      </c>
    </row>
    <row r="183" spans="1:26" s="47" customFormat="1" ht="25.5" customHeight="1">
      <c r="A183" s="223"/>
      <c r="B183" s="223"/>
      <c r="C183" s="223"/>
      <c r="D183" s="223"/>
      <c r="E183" s="223"/>
      <c r="F183" s="223"/>
      <c r="G183" s="223"/>
      <c r="H183" s="223"/>
      <c r="I183" s="224"/>
      <c r="J183" s="224"/>
      <c r="K183" s="224"/>
      <c r="L183" s="224"/>
      <c r="M183" s="224"/>
      <c r="N183" s="224"/>
      <c r="O183" s="224"/>
      <c r="P183" s="224"/>
      <c r="Q183" s="224"/>
      <c r="R183" s="29" t="s">
        <v>358</v>
      </c>
      <c r="S183" s="30" t="s">
        <v>329</v>
      </c>
      <c r="T183" s="30">
        <v>0.25</v>
      </c>
      <c r="U183" s="30">
        <v>1.25</v>
      </c>
      <c r="V183" s="20">
        <v>4</v>
      </c>
      <c r="W183" s="259">
        <v>3</v>
      </c>
      <c r="X183" s="20">
        <v>4</v>
      </c>
      <c r="Y183" s="20">
        <v>4</v>
      </c>
      <c r="Z183" s="20">
        <v>0.25</v>
      </c>
    </row>
    <row r="184" spans="1:26" s="47" customFormat="1" ht="40.5" customHeight="1">
      <c r="A184" s="223"/>
      <c r="B184" s="223"/>
      <c r="C184" s="223"/>
      <c r="D184" s="223"/>
      <c r="E184" s="223"/>
      <c r="F184" s="223"/>
      <c r="G184" s="223"/>
      <c r="H184" s="223"/>
      <c r="I184" s="224"/>
      <c r="J184" s="224"/>
      <c r="K184" s="224"/>
      <c r="L184" s="224"/>
      <c r="M184" s="224"/>
      <c r="N184" s="224"/>
      <c r="O184" s="224"/>
      <c r="P184" s="224"/>
      <c r="Q184" s="224"/>
      <c r="R184" s="29" t="s">
        <v>283</v>
      </c>
      <c r="S184" s="39" t="s">
        <v>144</v>
      </c>
      <c r="T184" s="39">
        <v>1</v>
      </c>
      <c r="U184" s="39">
        <v>1</v>
      </c>
      <c r="V184" s="39">
        <v>1</v>
      </c>
      <c r="W184" s="263">
        <v>1</v>
      </c>
      <c r="X184" s="125">
        <v>1</v>
      </c>
      <c r="Y184" s="125">
        <v>1</v>
      </c>
      <c r="Z184" s="125" t="s">
        <v>309</v>
      </c>
    </row>
    <row r="185" spans="1:26" s="60" customFormat="1" ht="27" customHeight="1">
      <c r="A185" s="235"/>
      <c r="B185" s="235"/>
      <c r="C185" s="235"/>
      <c r="D185" s="235"/>
      <c r="E185" s="235"/>
      <c r="F185" s="235"/>
      <c r="G185" s="235"/>
      <c r="H185" s="235"/>
      <c r="I185" s="236"/>
      <c r="J185" s="236"/>
      <c r="K185" s="236"/>
      <c r="L185" s="236"/>
      <c r="M185" s="236"/>
      <c r="N185" s="236"/>
      <c r="O185" s="236"/>
      <c r="P185" s="236"/>
      <c r="Q185" s="236"/>
      <c r="R185" s="34" t="s">
        <v>169</v>
      </c>
      <c r="S185" s="35" t="s">
        <v>330</v>
      </c>
      <c r="T185" s="35">
        <v>5</v>
      </c>
      <c r="U185" s="35">
        <v>5</v>
      </c>
      <c r="V185" s="45">
        <v>5</v>
      </c>
      <c r="W185" s="317">
        <v>5</v>
      </c>
      <c r="X185" s="20">
        <v>5</v>
      </c>
      <c r="Y185" s="20">
        <v>5</v>
      </c>
      <c r="Z185" s="20">
        <v>30</v>
      </c>
    </row>
    <row r="186" spans="1:26" s="60" customFormat="1" ht="26.25" customHeight="1" hidden="1">
      <c r="A186" s="221">
        <v>6</v>
      </c>
      <c r="B186" s="221">
        <v>7</v>
      </c>
      <c r="C186" s="221">
        <v>5</v>
      </c>
      <c r="D186" s="221">
        <v>0</v>
      </c>
      <c r="E186" s="221">
        <v>7</v>
      </c>
      <c r="F186" s="221">
        <v>0</v>
      </c>
      <c r="G186" s="221">
        <v>5</v>
      </c>
      <c r="H186" s="221">
        <v>0</v>
      </c>
      <c r="I186" s="222">
        <v>1</v>
      </c>
      <c r="J186" s="222">
        <v>3</v>
      </c>
      <c r="K186" s="222">
        <v>0</v>
      </c>
      <c r="L186" s="222">
        <v>2</v>
      </c>
      <c r="M186" s="222">
        <v>2</v>
      </c>
      <c r="N186" s="222">
        <v>2</v>
      </c>
      <c r="O186" s="222">
        <v>1</v>
      </c>
      <c r="P186" s="222">
        <v>0</v>
      </c>
      <c r="Q186" s="222" t="s">
        <v>326</v>
      </c>
      <c r="R186" s="107" t="s">
        <v>182</v>
      </c>
      <c r="S186" s="108" t="s">
        <v>290</v>
      </c>
      <c r="T186" s="110">
        <v>0</v>
      </c>
      <c r="U186" s="110">
        <v>0</v>
      </c>
      <c r="V186" s="131">
        <v>10</v>
      </c>
      <c r="W186" s="111">
        <v>0</v>
      </c>
      <c r="X186" s="208"/>
      <c r="Y186" s="208"/>
      <c r="Z186" s="209"/>
    </row>
    <row r="187" spans="1:26" s="258" customFormat="1" ht="47.25" customHeight="1">
      <c r="A187" s="481"/>
      <c r="B187" s="481"/>
      <c r="C187" s="481"/>
      <c r="D187" s="481"/>
      <c r="E187" s="481"/>
      <c r="F187" s="481"/>
      <c r="G187" s="481"/>
      <c r="H187" s="481"/>
      <c r="I187" s="481"/>
      <c r="J187" s="481"/>
      <c r="K187" s="481"/>
      <c r="L187" s="481"/>
      <c r="M187" s="481"/>
      <c r="N187" s="481"/>
      <c r="O187" s="481"/>
      <c r="P187" s="481"/>
      <c r="Q187" s="481"/>
      <c r="R187" s="482" t="s">
        <v>191</v>
      </c>
      <c r="S187" s="483" t="s">
        <v>328</v>
      </c>
      <c r="T187" s="484">
        <f>T188+T199+T228</f>
        <v>483.2</v>
      </c>
      <c r="U187" s="484">
        <f>U188+U199+U228</f>
        <v>363.2</v>
      </c>
      <c r="V187" s="484">
        <f>SUM(V191+V194+V196+V209+V215+V217+V219+V221+V233+V235+V239)</f>
        <v>378.2</v>
      </c>
      <c r="W187" s="484">
        <f>SUM(W191+W196+W209+W215+W217+W219+W221+W223+W233+W235+W239)</f>
        <v>392.2</v>
      </c>
      <c r="X187" s="485">
        <f>SUM(X191+X196+X209+X215+X217+X219+X221+X223+X233+X235+X239)</f>
        <v>392.2</v>
      </c>
      <c r="Y187" s="485">
        <f>SUM(Y191+Y196+Y209+Y215+Y217+Y219+Y221+Y223+Y233+Y235+Y239)</f>
        <v>392.2</v>
      </c>
      <c r="Z187" s="486" t="s">
        <v>309</v>
      </c>
    </row>
    <row r="188" spans="1:26" s="48" customFormat="1" ht="26.25" customHeight="1">
      <c r="A188" s="229"/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51" t="s">
        <v>383</v>
      </c>
      <c r="S188" s="137" t="s">
        <v>328</v>
      </c>
      <c r="T188" s="121">
        <f>T191+T194+T196</f>
        <v>170</v>
      </c>
      <c r="U188" s="121">
        <f>U191+U194+U196</f>
        <v>145</v>
      </c>
      <c r="V188" s="26">
        <f>SUM(V191+V194+V196)</f>
        <v>155</v>
      </c>
      <c r="W188" s="319">
        <f>W191+W194+W196</f>
        <v>155</v>
      </c>
      <c r="X188" s="26">
        <f>X191+X194+X196</f>
        <v>155</v>
      </c>
      <c r="Y188" s="26">
        <f>Y191+Y194+Y196</f>
        <v>155</v>
      </c>
      <c r="Z188" s="25" t="s">
        <v>309</v>
      </c>
    </row>
    <row r="189" spans="1:26" s="48" customFormat="1" ht="76.5" customHeight="1">
      <c r="A189" s="229"/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51" t="s">
        <v>384</v>
      </c>
      <c r="S189" s="61" t="s">
        <v>320</v>
      </c>
      <c r="T189" s="122">
        <v>35.182119205298015</v>
      </c>
      <c r="U189" s="122">
        <v>39.92290748898679</v>
      </c>
      <c r="V189" s="96" t="s">
        <v>327</v>
      </c>
      <c r="W189" s="312" t="s">
        <v>327</v>
      </c>
      <c r="X189" s="96" t="s">
        <v>327</v>
      </c>
      <c r="Y189" s="96" t="s">
        <v>327</v>
      </c>
      <c r="Z189" s="96">
        <v>39.9</v>
      </c>
    </row>
    <row r="190" spans="1:26" s="48" customFormat="1" ht="74.25" customHeight="1">
      <c r="A190" s="229"/>
      <c r="B190" s="229"/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9" t="s">
        <v>38</v>
      </c>
      <c r="S190" s="30" t="s">
        <v>320</v>
      </c>
      <c r="T190" s="123" t="s">
        <v>333</v>
      </c>
      <c r="U190" s="30" t="s">
        <v>334</v>
      </c>
      <c r="V190" s="100" t="s">
        <v>287</v>
      </c>
      <c r="W190" s="320" t="s">
        <v>287</v>
      </c>
      <c r="X190" s="100" t="s">
        <v>287</v>
      </c>
      <c r="Y190" s="100" t="s">
        <v>287</v>
      </c>
      <c r="Z190" s="100" t="s">
        <v>287</v>
      </c>
    </row>
    <row r="191" spans="1:26" s="324" customFormat="1" ht="53.25" customHeight="1">
      <c r="A191" s="487">
        <v>6</v>
      </c>
      <c r="B191" s="487">
        <v>7</v>
      </c>
      <c r="C191" s="487">
        <v>5</v>
      </c>
      <c r="D191" s="487">
        <v>0</v>
      </c>
      <c r="E191" s="487">
        <v>7</v>
      </c>
      <c r="F191" s="487">
        <v>0</v>
      </c>
      <c r="G191" s="487">
        <v>9</v>
      </c>
      <c r="H191" s="487">
        <v>0</v>
      </c>
      <c r="I191" s="487">
        <v>1</v>
      </c>
      <c r="J191" s="487">
        <v>4</v>
      </c>
      <c r="K191" s="487">
        <v>0</v>
      </c>
      <c r="L191" s="487">
        <v>1</v>
      </c>
      <c r="M191" s="487">
        <v>2</v>
      </c>
      <c r="N191" s="487">
        <v>0</v>
      </c>
      <c r="O191" s="487">
        <v>3</v>
      </c>
      <c r="P191" s="487">
        <v>6</v>
      </c>
      <c r="Q191" s="487" t="s">
        <v>335</v>
      </c>
      <c r="R191" s="488" t="s">
        <v>39</v>
      </c>
      <c r="S191" s="489" t="s">
        <v>328</v>
      </c>
      <c r="T191" s="411">
        <v>150.1</v>
      </c>
      <c r="U191" s="411">
        <v>140</v>
      </c>
      <c r="V191" s="411">
        <v>150</v>
      </c>
      <c r="W191" s="411">
        <v>150</v>
      </c>
      <c r="X191" s="411">
        <v>150</v>
      </c>
      <c r="Y191" s="411">
        <v>150</v>
      </c>
      <c r="Z191" s="395" t="s">
        <v>309</v>
      </c>
    </row>
    <row r="192" spans="1:26" s="48" customFormat="1" ht="26.25" customHeight="1">
      <c r="A192" s="229"/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9" t="s">
        <v>385</v>
      </c>
      <c r="S192" s="30" t="s">
        <v>320</v>
      </c>
      <c r="T192" s="147">
        <v>3</v>
      </c>
      <c r="U192" s="147">
        <v>3</v>
      </c>
      <c r="V192" s="147">
        <v>3</v>
      </c>
      <c r="W192" s="266">
        <v>3</v>
      </c>
      <c r="X192" s="147">
        <v>3</v>
      </c>
      <c r="Y192" s="147">
        <v>3</v>
      </c>
      <c r="Z192" s="184">
        <v>3</v>
      </c>
    </row>
    <row r="193" spans="1:26" s="48" customFormat="1" ht="26.25" customHeight="1">
      <c r="A193" s="229"/>
      <c r="B193" s="229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51" t="s">
        <v>40</v>
      </c>
      <c r="S193" s="61" t="s">
        <v>320</v>
      </c>
      <c r="T193" s="62">
        <v>5</v>
      </c>
      <c r="U193" s="62">
        <v>5</v>
      </c>
      <c r="V193" s="62">
        <v>5</v>
      </c>
      <c r="W193" s="321">
        <v>5</v>
      </c>
      <c r="X193" s="62">
        <v>5</v>
      </c>
      <c r="Y193" s="62">
        <v>5</v>
      </c>
      <c r="Z193" s="184">
        <v>5</v>
      </c>
    </row>
    <row r="194" spans="1:26" s="324" customFormat="1" ht="62.25" customHeight="1">
      <c r="A194" s="487">
        <v>6</v>
      </c>
      <c r="B194" s="487">
        <v>7</v>
      </c>
      <c r="C194" s="487">
        <v>5</v>
      </c>
      <c r="D194" s="487">
        <v>0</v>
      </c>
      <c r="E194" s="487">
        <v>7</v>
      </c>
      <c r="F194" s="487">
        <v>0</v>
      </c>
      <c r="G194" s="487">
        <v>9</v>
      </c>
      <c r="H194" s="487">
        <v>0</v>
      </c>
      <c r="I194" s="487">
        <v>1</v>
      </c>
      <c r="J194" s="487">
        <v>4</v>
      </c>
      <c r="K194" s="487">
        <v>2</v>
      </c>
      <c r="L194" s="487">
        <v>2</v>
      </c>
      <c r="M194" s="487">
        <v>3</v>
      </c>
      <c r="N194" s="487">
        <v>6</v>
      </c>
      <c r="O194" s="487"/>
      <c r="P194" s="487"/>
      <c r="Q194" s="487"/>
      <c r="R194" s="488" t="s">
        <v>386</v>
      </c>
      <c r="S194" s="489" t="s">
        <v>328</v>
      </c>
      <c r="T194" s="489">
        <v>9.9</v>
      </c>
      <c r="U194" s="490">
        <v>0</v>
      </c>
      <c r="V194" s="490">
        <v>0</v>
      </c>
      <c r="W194" s="490">
        <v>0</v>
      </c>
      <c r="X194" s="490">
        <v>0</v>
      </c>
      <c r="Y194" s="490">
        <v>0</v>
      </c>
      <c r="Z194" s="395" t="s">
        <v>309</v>
      </c>
    </row>
    <row r="195" spans="1:26" s="48" customFormat="1" ht="77.25" customHeight="1">
      <c r="A195" s="229"/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51" t="s">
        <v>41</v>
      </c>
      <c r="S195" s="61" t="s">
        <v>320</v>
      </c>
      <c r="T195" s="62">
        <f>T194/T187*100</f>
        <v>2.048841059602649</v>
      </c>
      <c r="U195" s="62">
        <f>U194/U187*100</f>
        <v>0</v>
      </c>
      <c r="V195" s="62">
        <v>0</v>
      </c>
      <c r="W195" s="321">
        <v>0</v>
      </c>
      <c r="X195" s="62">
        <v>0</v>
      </c>
      <c r="Y195" s="62">
        <v>0</v>
      </c>
      <c r="Z195" s="140">
        <v>2</v>
      </c>
    </row>
    <row r="196" spans="1:26" s="324" customFormat="1" ht="26.25" customHeight="1">
      <c r="A196" s="487">
        <v>6</v>
      </c>
      <c r="B196" s="487">
        <v>7</v>
      </c>
      <c r="C196" s="487">
        <v>5</v>
      </c>
      <c r="D196" s="487">
        <v>0</v>
      </c>
      <c r="E196" s="487">
        <v>7</v>
      </c>
      <c r="F196" s="487">
        <v>0</v>
      </c>
      <c r="G196" s="487">
        <v>9</v>
      </c>
      <c r="H196" s="487">
        <v>0</v>
      </c>
      <c r="I196" s="487">
        <v>1</v>
      </c>
      <c r="J196" s="487">
        <v>4</v>
      </c>
      <c r="K196" s="487">
        <v>0</v>
      </c>
      <c r="L196" s="487">
        <v>1</v>
      </c>
      <c r="M196" s="487">
        <v>2</v>
      </c>
      <c r="N196" s="487">
        <v>0</v>
      </c>
      <c r="O196" s="487">
        <v>2</v>
      </c>
      <c r="P196" s="487">
        <v>7</v>
      </c>
      <c r="Q196" s="487" t="s">
        <v>335</v>
      </c>
      <c r="R196" s="488" t="s">
        <v>42</v>
      </c>
      <c r="S196" s="489" t="s">
        <v>328</v>
      </c>
      <c r="T196" s="490">
        <v>10</v>
      </c>
      <c r="U196" s="490">
        <v>5</v>
      </c>
      <c r="V196" s="490">
        <v>5</v>
      </c>
      <c r="W196" s="490">
        <v>5</v>
      </c>
      <c r="X196" s="490">
        <v>5</v>
      </c>
      <c r="Y196" s="490">
        <v>5</v>
      </c>
      <c r="Z196" s="395" t="s">
        <v>309</v>
      </c>
    </row>
    <row r="197" spans="1:26" s="47" customFormat="1" ht="26.25" customHeight="1">
      <c r="A197" s="223"/>
      <c r="B197" s="223"/>
      <c r="C197" s="223"/>
      <c r="D197" s="223"/>
      <c r="E197" s="223"/>
      <c r="F197" s="223"/>
      <c r="G197" s="223"/>
      <c r="H197" s="223"/>
      <c r="I197" s="224"/>
      <c r="J197" s="224"/>
      <c r="K197" s="224"/>
      <c r="L197" s="224"/>
      <c r="M197" s="224"/>
      <c r="N197" s="224"/>
      <c r="O197" s="224"/>
      <c r="P197" s="224"/>
      <c r="Q197" s="224"/>
      <c r="R197" s="29" t="s">
        <v>387</v>
      </c>
      <c r="S197" s="30" t="s">
        <v>329</v>
      </c>
      <c r="T197" s="30">
        <v>2</v>
      </c>
      <c r="U197" s="30">
        <v>2</v>
      </c>
      <c r="V197" s="30">
        <v>2</v>
      </c>
      <c r="W197" s="261">
        <v>2</v>
      </c>
      <c r="X197" s="30">
        <v>2</v>
      </c>
      <c r="Y197" s="30">
        <v>2</v>
      </c>
      <c r="Z197" s="20">
        <v>12</v>
      </c>
    </row>
    <row r="198" spans="1:26" s="60" customFormat="1" ht="26.25" customHeight="1">
      <c r="A198" s="235"/>
      <c r="B198" s="235"/>
      <c r="C198" s="235"/>
      <c r="D198" s="235"/>
      <c r="E198" s="235"/>
      <c r="F198" s="235"/>
      <c r="G198" s="235"/>
      <c r="H198" s="235"/>
      <c r="I198" s="236"/>
      <c r="J198" s="236"/>
      <c r="K198" s="236"/>
      <c r="L198" s="236"/>
      <c r="M198" s="236"/>
      <c r="N198" s="236"/>
      <c r="O198" s="236"/>
      <c r="P198" s="236"/>
      <c r="Q198" s="236"/>
      <c r="R198" s="34" t="s">
        <v>388</v>
      </c>
      <c r="S198" s="35" t="s">
        <v>320</v>
      </c>
      <c r="T198" s="181">
        <v>2</v>
      </c>
      <c r="U198" s="181">
        <v>2</v>
      </c>
      <c r="V198" s="181">
        <v>2</v>
      </c>
      <c r="W198" s="290">
        <v>2</v>
      </c>
      <c r="X198" s="181">
        <v>2</v>
      </c>
      <c r="Y198" s="181">
        <v>2</v>
      </c>
      <c r="Z198" s="138">
        <v>2</v>
      </c>
    </row>
    <row r="199" spans="1:26" s="47" customFormat="1" ht="26.25" customHeight="1">
      <c r="A199" s="223"/>
      <c r="B199" s="223"/>
      <c r="C199" s="223"/>
      <c r="D199" s="223"/>
      <c r="E199" s="223"/>
      <c r="F199" s="223"/>
      <c r="G199" s="223"/>
      <c r="H199" s="223"/>
      <c r="I199" s="224"/>
      <c r="J199" s="224"/>
      <c r="K199" s="224"/>
      <c r="L199" s="224"/>
      <c r="M199" s="224"/>
      <c r="N199" s="224"/>
      <c r="O199" s="224"/>
      <c r="P199" s="224"/>
      <c r="Q199" s="224"/>
      <c r="R199" s="51" t="s">
        <v>389</v>
      </c>
      <c r="S199" s="137" t="s">
        <v>328</v>
      </c>
      <c r="T199" s="66">
        <f>T209+T211+T213+T215+T217+T219+T221</f>
        <v>80</v>
      </c>
      <c r="U199" s="66">
        <f>U209+U211+U213+U215+U217+U219+U221</f>
        <v>25</v>
      </c>
      <c r="V199" s="66">
        <f>SUM(V209+V211+V213+V215+V217+V219+V221+V223)</f>
        <v>25</v>
      </c>
      <c r="W199" s="315">
        <f>SUM(W209+W211+W213+W215+W217+W219+W221+W223)</f>
        <v>35</v>
      </c>
      <c r="X199" s="66">
        <f>SUM(X209+X211+X213+X215+X217+X219+X221+X223)</f>
        <v>35</v>
      </c>
      <c r="Y199" s="66">
        <f>SUM(Y209+Y211+Y213+Y215+Y217+Y219+Y221+Y223)</f>
        <v>35</v>
      </c>
      <c r="Z199" s="25" t="s">
        <v>309</v>
      </c>
    </row>
    <row r="200" spans="1:26" s="47" customFormat="1" ht="36">
      <c r="A200" s="223"/>
      <c r="B200" s="223"/>
      <c r="C200" s="223"/>
      <c r="D200" s="223"/>
      <c r="E200" s="223"/>
      <c r="F200" s="223"/>
      <c r="G200" s="223"/>
      <c r="H200" s="223"/>
      <c r="I200" s="224"/>
      <c r="J200" s="224"/>
      <c r="K200" s="224"/>
      <c r="L200" s="224"/>
      <c r="M200" s="224"/>
      <c r="N200" s="224"/>
      <c r="O200" s="224"/>
      <c r="P200" s="224"/>
      <c r="Q200" s="224"/>
      <c r="R200" s="51" t="s">
        <v>11</v>
      </c>
      <c r="S200" s="61" t="s">
        <v>320</v>
      </c>
      <c r="T200" s="63">
        <f>T209/T187*100</f>
        <v>4.13907284768212</v>
      </c>
      <c r="U200" s="63">
        <f>U209/U187*100</f>
        <v>1.3766519823788548</v>
      </c>
      <c r="V200" s="42" t="s">
        <v>327</v>
      </c>
      <c r="W200" s="271" t="s">
        <v>327</v>
      </c>
      <c r="X200" s="42" t="s">
        <v>327</v>
      </c>
      <c r="Y200" s="42" t="s">
        <v>327</v>
      </c>
      <c r="Z200" s="42">
        <v>4.1</v>
      </c>
    </row>
    <row r="201" spans="1:26" s="47" customFormat="1" ht="36">
      <c r="A201" s="223"/>
      <c r="B201" s="223"/>
      <c r="C201" s="223"/>
      <c r="D201" s="223"/>
      <c r="E201" s="223"/>
      <c r="F201" s="223"/>
      <c r="G201" s="223"/>
      <c r="H201" s="223"/>
      <c r="I201" s="224"/>
      <c r="J201" s="224"/>
      <c r="K201" s="224"/>
      <c r="L201" s="224"/>
      <c r="M201" s="224"/>
      <c r="N201" s="224"/>
      <c r="O201" s="224"/>
      <c r="P201" s="224"/>
      <c r="Q201" s="224"/>
      <c r="R201" s="51" t="s">
        <v>12</v>
      </c>
      <c r="S201" s="61" t="s">
        <v>320</v>
      </c>
      <c r="T201" s="63">
        <f>T211/T187*100</f>
        <v>4.13907284768212</v>
      </c>
      <c r="U201" s="42" t="s">
        <v>327</v>
      </c>
      <c r="V201" s="42" t="s">
        <v>327</v>
      </c>
      <c r="W201" s="271" t="s">
        <v>327</v>
      </c>
      <c r="X201" s="42" t="s">
        <v>327</v>
      </c>
      <c r="Y201" s="42" t="s">
        <v>327</v>
      </c>
      <c r="Z201" s="42">
        <v>4.1</v>
      </c>
    </row>
    <row r="202" spans="1:26" s="47" customFormat="1" ht="36">
      <c r="A202" s="223"/>
      <c r="B202" s="223"/>
      <c r="C202" s="223"/>
      <c r="D202" s="223"/>
      <c r="E202" s="223"/>
      <c r="F202" s="223"/>
      <c r="G202" s="223"/>
      <c r="H202" s="223"/>
      <c r="I202" s="224"/>
      <c r="J202" s="224"/>
      <c r="K202" s="224"/>
      <c r="L202" s="224"/>
      <c r="M202" s="224"/>
      <c r="N202" s="224"/>
      <c r="O202" s="224"/>
      <c r="P202" s="224"/>
      <c r="Q202" s="224"/>
      <c r="R202" s="51" t="s">
        <v>13</v>
      </c>
      <c r="S202" s="61" t="s">
        <v>320</v>
      </c>
      <c r="T202" s="63">
        <f>T213/T187*100</f>
        <v>2.06953642384106</v>
      </c>
      <c r="U202" s="42" t="s">
        <v>327</v>
      </c>
      <c r="V202" s="42" t="s">
        <v>327</v>
      </c>
      <c r="W202" s="271" t="s">
        <v>327</v>
      </c>
      <c r="X202" s="42" t="s">
        <v>327</v>
      </c>
      <c r="Y202" s="42" t="s">
        <v>327</v>
      </c>
      <c r="Z202" s="42">
        <v>2.1</v>
      </c>
    </row>
    <row r="203" spans="1:26" s="47" customFormat="1" ht="36">
      <c r="A203" s="223"/>
      <c r="B203" s="223"/>
      <c r="C203" s="223"/>
      <c r="D203" s="223"/>
      <c r="E203" s="223"/>
      <c r="F203" s="223"/>
      <c r="G203" s="223"/>
      <c r="H203" s="223"/>
      <c r="I203" s="224"/>
      <c r="J203" s="224"/>
      <c r="K203" s="224"/>
      <c r="L203" s="224"/>
      <c r="M203" s="224"/>
      <c r="N203" s="224"/>
      <c r="O203" s="224"/>
      <c r="P203" s="224"/>
      <c r="Q203" s="224"/>
      <c r="R203" s="51" t="s">
        <v>14</v>
      </c>
      <c r="S203" s="61" t="s">
        <v>320</v>
      </c>
      <c r="T203" s="63">
        <f>T215/T187*100</f>
        <v>2.06953642384106</v>
      </c>
      <c r="U203" s="63">
        <f>U215/U187*100</f>
        <v>1.3766519823788548</v>
      </c>
      <c r="V203" s="42" t="s">
        <v>327</v>
      </c>
      <c r="W203" s="271" t="s">
        <v>327</v>
      </c>
      <c r="X203" s="42" t="s">
        <v>327</v>
      </c>
      <c r="Y203" s="42" t="s">
        <v>327</v>
      </c>
      <c r="Z203" s="42">
        <v>2.1</v>
      </c>
    </row>
    <row r="204" spans="1:26" s="47" customFormat="1" ht="36">
      <c r="A204" s="223"/>
      <c r="B204" s="223"/>
      <c r="C204" s="223"/>
      <c r="D204" s="223"/>
      <c r="E204" s="223"/>
      <c r="F204" s="223"/>
      <c r="G204" s="223"/>
      <c r="H204" s="223"/>
      <c r="I204" s="224"/>
      <c r="J204" s="224"/>
      <c r="K204" s="224"/>
      <c r="L204" s="224"/>
      <c r="M204" s="224"/>
      <c r="N204" s="224"/>
      <c r="O204" s="224"/>
      <c r="P204" s="224"/>
      <c r="Q204" s="224"/>
      <c r="R204" s="51" t="s">
        <v>15</v>
      </c>
      <c r="S204" s="61" t="s">
        <v>320</v>
      </c>
      <c r="T204" s="63">
        <f>T217/T187*100</f>
        <v>4.13907284768212</v>
      </c>
      <c r="U204" s="63">
        <f>U217/U187*100</f>
        <v>1.3766519823788548</v>
      </c>
      <c r="V204" s="42" t="s">
        <v>327</v>
      </c>
      <c r="W204" s="271" t="s">
        <v>327</v>
      </c>
      <c r="X204" s="42" t="s">
        <v>327</v>
      </c>
      <c r="Y204" s="42" t="s">
        <v>327</v>
      </c>
      <c r="Z204" s="42">
        <v>4.1</v>
      </c>
    </row>
    <row r="205" spans="1:26" s="47" customFormat="1" ht="36">
      <c r="A205" s="223"/>
      <c r="B205" s="223"/>
      <c r="C205" s="223"/>
      <c r="D205" s="223"/>
      <c r="E205" s="223"/>
      <c r="F205" s="223"/>
      <c r="G205" s="223"/>
      <c r="H205" s="223"/>
      <c r="I205" s="224"/>
      <c r="J205" s="224"/>
      <c r="K205" s="224"/>
      <c r="L205" s="224"/>
      <c r="M205" s="224"/>
      <c r="N205" s="224"/>
      <c r="O205" s="224"/>
      <c r="P205" s="224"/>
      <c r="Q205" s="224"/>
      <c r="R205" s="51" t="s">
        <v>131</v>
      </c>
      <c r="S205" s="61" t="s">
        <v>320</v>
      </c>
      <c r="T205" s="64">
        <f>T219/T187*100</f>
        <v>0</v>
      </c>
      <c r="U205" s="65">
        <f>U219/U187*100</f>
        <v>1.3766519823788548</v>
      </c>
      <c r="V205" s="42" t="s">
        <v>327</v>
      </c>
      <c r="W205" s="271" t="s">
        <v>327</v>
      </c>
      <c r="X205" s="42" t="s">
        <v>327</v>
      </c>
      <c r="Y205" s="42" t="s">
        <v>327</v>
      </c>
      <c r="Z205" s="42">
        <v>1.4</v>
      </c>
    </row>
    <row r="206" spans="1:26" s="47" customFormat="1" ht="39" customHeight="1">
      <c r="A206" s="223"/>
      <c r="B206" s="223"/>
      <c r="C206" s="223"/>
      <c r="D206" s="223"/>
      <c r="E206" s="223"/>
      <c r="F206" s="223"/>
      <c r="G206" s="223"/>
      <c r="H206" s="223"/>
      <c r="I206" s="224"/>
      <c r="J206" s="224"/>
      <c r="K206" s="224"/>
      <c r="L206" s="224"/>
      <c r="M206" s="224"/>
      <c r="N206" s="224"/>
      <c r="O206" s="224"/>
      <c r="P206" s="224"/>
      <c r="Q206" s="224"/>
      <c r="R206" s="51" t="s">
        <v>16</v>
      </c>
      <c r="S206" s="61" t="s">
        <v>320</v>
      </c>
      <c r="T206" s="64">
        <f>T221/T187*100</f>
        <v>0</v>
      </c>
      <c r="U206" s="65">
        <f>U221/U187*100</f>
        <v>1.3766519823788548</v>
      </c>
      <c r="V206" s="42" t="s">
        <v>327</v>
      </c>
      <c r="W206" s="271" t="s">
        <v>327</v>
      </c>
      <c r="X206" s="42" t="s">
        <v>327</v>
      </c>
      <c r="Y206" s="42" t="s">
        <v>327</v>
      </c>
      <c r="Z206" s="42">
        <v>1.4</v>
      </c>
    </row>
    <row r="207" spans="1:26" s="47" customFormat="1" ht="24">
      <c r="A207" s="223"/>
      <c r="B207" s="223"/>
      <c r="C207" s="223"/>
      <c r="D207" s="223"/>
      <c r="E207" s="223"/>
      <c r="F207" s="223"/>
      <c r="G207" s="223"/>
      <c r="H207" s="223"/>
      <c r="I207" s="224"/>
      <c r="J207" s="224"/>
      <c r="K207" s="224"/>
      <c r="L207" s="224"/>
      <c r="M207" s="224"/>
      <c r="N207" s="224"/>
      <c r="O207" s="224"/>
      <c r="P207" s="224"/>
      <c r="Q207" s="224"/>
      <c r="R207" s="167" t="s">
        <v>17</v>
      </c>
      <c r="S207" s="61" t="s">
        <v>320</v>
      </c>
      <c r="T207" s="65">
        <v>50</v>
      </c>
      <c r="U207" s="65">
        <v>60</v>
      </c>
      <c r="V207" s="138">
        <v>60</v>
      </c>
      <c r="W207" s="264">
        <v>100</v>
      </c>
      <c r="X207" s="138">
        <v>100</v>
      </c>
      <c r="Y207" s="138">
        <v>100</v>
      </c>
      <c r="Z207" s="42">
        <v>60</v>
      </c>
    </row>
    <row r="208" spans="1:26" s="47" customFormat="1" ht="18" customHeight="1">
      <c r="A208" s="223"/>
      <c r="B208" s="223"/>
      <c r="C208" s="223"/>
      <c r="D208" s="223"/>
      <c r="E208" s="223"/>
      <c r="F208" s="223"/>
      <c r="G208" s="223"/>
      <c r="H208" s="223"/>
      <c r="I208" s="224"/>
      <c r="J208" s="224"/>
      <c r="K208" s="224"/>
      <c r="L208" s="224"/>
      <c r="M208" s="224"/>
      <c r="N208" s="224"/>
      <c r="O208" s="224"/>
      <c r="P208" s="224"/>
      <c r="Q208" s="224"/>
      <c r="R208" s="176" t="s">
        <v>170</v>
      </c>
      <c r="S208" s="166" t="s">
        <v>329</v>
      </c>
      <c r="T208" s="64" t="s">
        <v>327</v>
      </c>
      <c r="U208" s="160" t="s">
        <v>327</v>
      </c>
      <c r="V208" s="20">
        <v>8</v>
      </c>
      <c r="W208" s="259">
        <v>9</v>
      </c>
      <c r="X208" s="20">
        <v>9</v>
      </c>
      <c r="Y208" s="20">
        <v>9</v>
      </c>
      <c r="Z208" s="144">
        <v>9</v>
      </c>
    </row>
    <row r="209" spans="1:26" s="318" customFormat="1" ht="26.25" customHeight="1">
      <c r="A209" s="407">
        <v>6</v>
      </c>
      <c r="B209" s="407">
        <v>7</v>
      </c>
      <c r="C209" s="407">
        <v>5</v>
      </c>
      <c r="D209" s="407">
        <v>0</v>
      </c>
      <c r="E209" s="407">
        <v>7</v>
      </c>
      <c r="F209" s="407">
        <v>0</v>
      </c>
      <c r="G209" s="407">
        <v>9</v>
      </c>
      <c r="H209" s="407">
        <v>0</v>
      </c>
      <c r="I209" s="408">
        <v>1</v>
      </c>
      <c r="J209" s="408">
        <v>4</v>
      </c>
      <c r="K209" s="408">
        <v>0</v>
      </c>
      <c r="L209" s="408">
        <v>2</v>
      </c>
      <c r="M209" s="408">
        <v>2</v>
      </c>
      <c r="N209" s="408">
        <v>0</v>
      </c>
      <c r="O209" s="408">
        <v>2</v>
      </c>
      <c r="P209" s="408">
        <v>8</v>
      </c>
      <c r="Q209" s="408" t="s">
        <v>335</v>
      </c>
      <c r="R209" s="491" t="s">
        <v>18</v>
      </c>
      <c r="S209" s="489" t="s">
        <v>328</v>
      </c>
      <c r="T209" s="492">
        <v>20</v>
      </c>
      <c r="U209" s="492">
        <v>5</v>
      </c>
      <c r="V209" s="493">
        <v>5</v>
      </c>
      <c r="W209" s="493">
        <v>5</v>
      </c>
      <c r="X209" s="493">
        <v>5</v>
      </c>
      <c r="Y209" s="493">
        <v>5</v>
      </c>
      <c r="Z209" s="395" t="s">
        <v>309</v>
      </c>
    </row>
    <row r="210" spans="1:26" s="47" customFormat="1" ht="26.25" customHeight="1">
      <c r="A210" s="223"/>
      <c r="B210" s="223"/>
      <c r="C210" s="223"/>
      <c r="D210" s="223"/>
      <c r="E210" s="223"/>
      <c r="F210" s="223"/>
      <c r="G210" s="223"/>
      <c r="H210" s="223"/>
      <c r="I210" s="224"/>
      <c r="J210" s="224"/>
      <c r="K210" s="224"/>
      <c r="L210" s="224"/>
      <c r="M210" s="224"/>
      <c r="N210" s="224"/>
      <c r="O210" s="224"/>
      <c r="P210" s="224"/>
      <c r="Q210" s="224"/>
      <c r="R210" s="29" t="s">
        <v>43</v>
      </c>
      <c r="S210" s="30" t="s">
        <v>324</v>
      </c>
      <c r="T210" s="32">
        <v>26</v>
      </c>
      <c r="U210" s="32">
        <v>26</v>
      </c>
      <c r="V210" s="20">
        <v>30</v>
      </c>
      <c r="W210" s="259">
        <v>40</v>
      </c>
      <c r="X210" s="20">
        <v>30</v>
      </c>
      <c r="Y210" s="20">
        <v>30</v>
      </c>
      <c r="Z210" s="20">
        <f>T210+U210+V210+W210+X210+Y210</f>
        <v>182</v>
      </c>
    </row>
    <row r="211" spans="1:26" s="318" customFormat="1" ht="21" customHeight="1">
      <c r="A211" s="494">
        <v>6</v>
      </c>
      <c r="B211" s="494">
        <v>7</v>
      </c>
      <c r="C211" s="494">
        <v>5</v>
      </c>
      <c r="D211" s="495">
        <v>0</v>
      </c>
      <c r="E211" s="495">
        <v>7</v>
      </c>
      <c r="F211" s="495">
        <v>0</v>
      </c>
      <c r="G211" s="495">
        <v>9</v>
      </c>
      <c r="H211" s="495">
        <v>0</v>
      </c>
      <c r="I211" s="496">
        <v>1</v>
      </c>
      <c r="J211" s="496">
        <v>4</v>
      </c>
      <c r="K211" s="496">
        <v>1</v>
      </c>
      <c r="L211" s="496">
        <v>0</v>
      </c>
      <c r="M211" s="496">
        <v>2</v>
      </c>
      <c r="N211" s="496">
        <v>9</v>
      </c>
      <c r="O211" s="408"/>
      <c r="P211" s="408"/>
      <c r="Q211" s="408"/>
      <c r="R211" s="497" t="s">
        <v>44</v>
      </c>
      <c r="S211" s="489" t="s">
        <v>328</v>
      </c>
      <c r="T211" s="492">
        <v>20</v>
      </c>
      <c r="U211" s="492">
        <v>0</v>
      </c>
      <c r="V211" s="492">
        <v>0</v>
      </c>
      <c r="W211" s="492">
        <v>0</v>
      </c>
      <c r="X211" s="492">
        <v>0</v>
      </c>
      <c r="Y211" s="492">
        <v>0</v>
      </c>
      <c r="Z211" s="395" t="s">
        <v>309</v>
      </c>
    </row>
    <row r="212" spans="1:26" s="47" customFormat="1" ht="18" customHeight="1">
      <c r="A212" s="223"/>
      <c r="B212" s="223"/>
      <c r="C212" s="223"/>
      <c r="D212" s="223"/>
      <c r="E212" s="223"/>
      <c r="F212" s="223"/>
      <c r="G212" s="223"/>
      <c r="H212" s="223"/>
      <c r="I212" s="224"/>
      <c r="J212" s="224"/>
      <c r="K212" s="224"/>
      <c r="L212" s="224"/>
      <c r="M212" s="224"/>
      <c r="N212" s="224"/>
      <c r="O212" s="224"/>
      <c r="P212" s="224"/>
      <c r="Q212" s="224"/>
      <c r="R212" s="51" t="s">
        <v>45</v>
      </c>
      <c r="S212" s="61" t="s">
        <v>324</v>
      </c>
      <c r="T212" s="64">
        <v>300</v>
      </c>
      <c r="U212" s="64">
        <v>0</v>
      </c>
      <c r="V212" s="64">
        <v>0</v>
      </c>
      <c r="W212" s="322">
        <v>300</v>
      </c>
      <c r="X212" s="64">
        <v>0</v>
      </c>
      <c r="Y212" s="64">
        <v>0</v>
      </c>
      <c r="Z212" s="20">
        <f>T212+U212+V212+W212+X212+Y212</f>
        <v>600</v>
      </c>
    </row>
    <row r="213" spans="1:26" s="318" customFormat="1" ht="20.25" customHeight="1">
      <c r="A213" s="494">
        <v>6</v>
      </c>
      <c r="B213" s="494">
        <v>7</v>
      </c>
      <c r="C213" s="494">
        <v>5</v>
      </c>
      <c r="D213" s="495">
        <v>0</v>
      </c>
      <c r="E213" s="495">
        <v>7</v>
      </c>
      <c r="F213" s="495">
        <v>0</v>
      </c>
      <c r="G213" s="495">
        <v>9</v>
      </c>
      <c r="H213" s="495">
        <v>0</v>
      </c>
      <c r="I213" s="496">
        <v>1</v>
      </c>
      <c r="J213" s="496">
        <v>4</v>
      </c>
      <c r="K213" s="496">
        <v>1</v>
      </c>
      <c r="L213" s="496">
        <v>0</v>
      </c>
      <c r="M213" s="496">
        <v>3</v>
      </c>
      <c r="N213" s="496">
        <v>0</v>
      </c>
      <c r="O213" s="408"/>
      <c r="P213" s="408"/>
      <c r="Q213" s="408"/>
      <c r="R213" s="488" t="s">
        <v>19</v>
      </c>
      <c r="S213" s="489" t="s">
        <v>328</v>
      </c>
      <c r="T213" s="492">
        <v>10</v>
      </c>
      <c r="U213" s="492">
        <v>0</v>
      </c>
      <c r="V213" s="492">
        <v>0</v>
      </c>
      <c r="W213" s="492">
        <v>0</v>
      </c>
      <c r="X213" s="492">
        <v>0</v>
      </c>
      <c r="Y213" s="492">
        <v>0</v>
      </c>
      <c r="Z213" s="395" t="s">
        <v>309</v>
      </c>
    </row>
    <row r="214" spans="1:26" s="47" customFormat="1" ht="18.75" customHeight="1">
      <c r="A214" s="223"/>
      <c r="B214" s="223"/>
      <c r="C214" s="223"/>
      <c r="D214" s="223"/>
      <c r="E214" s="223"/>
      <c r="F214" s="223"/>
      <c r="G214" s="223"/>
      <c r="H214" s="223"/>
      <c r="I214" s="224"/>
      <c r="J214" s="224"/>
      <c r="K214" s="224"/>
      <c r="L214" s="224"/>
      <c r="M214" s="224"/>
      <c r="N214" s="224"/>
      <c r="O214" s="224"/>
      <c r="P214" s="224"/>
      <c r="Q214" s="224"/>
      <c r="R214" s="29" t="s">
        <v>401</v>
      </c>
      <c r="S214" s="30" t="s">
        <v>324</v>
      </c>
      <c r="T214" s="32">
        <v>100</v>
      </c>
      <c r="U214" s="32">
        <v>0</v>
      </c>
      <c r="V214" s="32">
        <v>0</v>
      </c>
      <c r="W214" s="323">
        <v>0</v>
      </c>
      <c r="X214" s="32">
        <v>0</v>
      </c>
      <c r="Y214" s="32">
        <v>0</v>
      </c>
      <c r="Z214" s="20">
        <v>100</v>
      </c>
    </row>
    <row r="215" spans="1:26" s="318" customFormat="1" ht="26.25" customHeight="1">
      <c r="A215" s="407">
        <v>6</v>
      </c>
      <c r="B215" s="407">
        <v>7</v>
      </c>
      <c r="C215" s="407">
        <v>5</v>
      </c>
      <c r="D215" s="407">
        <v>0</v>
      </c>
      <c r="E215" s="407">
        <v>7</v>
      </c>
      <c r="F215" s="407">
        <v>0</v>
      </c>
      <c r="G215" s="407">
        <v>9</v>
      </c>
      <c r="H215" s="407">
        <v>0</v>
      </c>
      <c r="I215" s="408">
        <v>1</v>
      </c>
      <c r="J215" s="408">
        <v>4</v>
      </c>
      <c r="K215" s="408">
        <v>0</v>
      </c>
      <c r="L215" s="408">
        <v>2</v>
      </c>
      <c r="M215" s="408">
        <v>2</v>
      </c>
      <c r="N215" s="408">
        <v>0</v>
      </c>
      <c r="O215" s="408">
        <v>3</v>
      </c>
      <c r="P215" s="408">
        <v>1</v>
      </c>
      <c r="Q215" s="408" t="s">
        <v>335</v>
      </c>
      <c r="R215" s="488" t="s">
        <v>20</v>
      </c>
      <c r="S215" s="489" t="s">
        <v>328</v>
      </c>
      <c r="T215" s="492">
        <v>10</v>
      </c>
      <c r="U215" s="492">
        <v>5</v>
      </c>
      <c r="V215" s="492">
        <v>5</v>
      </c>
      <c r="W215" s="492">
        <v>5</v>
      </c>
      <c r="X215" s="492">
        <v>5</v>
      </c>
      <c r="Y215" s="492">
        <v>5</v>
      </c>
      <c r="Z215" s="395" t="s">
        <v>309</v>
      </c>
    </row>
    <row r="216" spans="1:26" s="47" customFormat="1" ht="27" customHeight="1">
      <c r="A216" s="223"/>
      <c r="B216" s="223"/>
      <c r="C216" s="223"/>
      <c r="D216" s="223"/>
      <c r="E216" s="223"/>
      <c r="F216" s="223"/>
      <c r="G216" s="223"/>
      <c r="H216" s="223"/>
      <c r="I216" s="224"/>
      <c r="J216" s="224"/>
      <c r="K216" s="224"/>
      <c r="L216" s="224"/>
      <c r="M216" s="224"/>
      <c r="N216" s="224"/>
      <c r="O216" s="224"/>
      <c r="P216" s="224"/>
      <c r="Q216" s="224"/>
      <c r="R216" s="51" t="s">
        <v>402</v>
      </c>
      <c r="S216" s="61" t="s">
        <v>324</v>
      </c>
      <c r="T216" s="64">
        <v>130</v>
      </c>
      <c r="U216" s="64">
        <v>130</v>
      </c>
      <c r="V216" s="20">
        <v>130</v>
      </c>
      <c r="W216" s="259">
        <v>130</v>
      </c>
      <c r="X216" s="20">
        <v>130</v>
      </c>
      <c r="Y216" s="20">
        <v>130</v>
      </c>
      <c r="Z216" s="20">
        <f>T216+U216+V216+W216+X216+Y216</f>
        <v>780</v>
      </c>
    </row>
    <row r="217" spans="1:26" s="318" customFormat="1" ht="26.25" customHeight="1">
      <c r="A217" s="407">
        <v>6</v>
      </c>
      <c r="B217" s="407">
        <v>7</v>
      </c>
      <c r="C217" s="407">
        <v>5</v>
      </c>
      <c r="D217" s="407">
        <v>0</v>
      </c>
      <c r="E217" s="407">
        <v>7</v>
      </c>
      <c r="F217" s="407">
        <v>0</v>
      </c>
      <c r="G217" s="407">
        <v>9</v>
      </c>
      <c r="H217" s="407">
        <v>0</v>
      </c>
      <c r="I217" s="408">
        <v>1</v>
      </c>
      <c r="J217" s="408">
        <v>4</v>
      </c>
      <c r="K217" s="408">
        <v>0</v>
      </c>
      <c r="L217" s="408">
        <v>2</v>
      </c>
      <c r="M217" s="408">
        <v>2</v>
      </c>
      <c r="N217" s="408">
        <v>0</v>
      </c>
      <c r="O217" s="408">
        <v>3</v>
      </c>
      <c r="P217" s="408">
        <v>2</v>
      </c>
      <c r="Q217" s="408" t="s">
        <v>335</v>
      </c>
      <c r="R217" s="488" t="s">
        <v>21</v>
      </c>
      <c r="S217" s="489" t="s">
        <v>328</v>
      </c>
      <c r="T217" s="492">
        <v>20</v>
      </c>
      <c r="U217" s="492">
        <v>5</v>
      </c>
      <c r="V217" s="492">
        <v>5</v>
      </c>
      <c r="W217" s="492">
        <v>5</v>
      </c>
      <c r="X217" s="492">
        <v>5</v>
      </c>
      <c r="Y217" s="492">
        <v>5</v>
      </c>
      <c r="Z217" s="395" t="s">
        <v>309</v>
      </c>
    </row>
    <row r="218" spans="1:26" s="47" customFormat="1" ht="26.25" customHeight="1">
      <c r="A218" s="223"/>
      <c r="B218" s="223"/>
      <c r="C218" s="223"/>
      <c r="D218" s="223"/>
      <c r="E218" s="223"/>
      <c r="F218" s="223"/>
      <c r="G218" s="223"/>
      <c r="H218" s="223"/>
      <c r="I218" s="224"/>
      <c r="J218" s="224"/>
      <c r="K218" s="224"/>
      <c r="L218" s="224"/>
      <c r="M218" s="224"/>
      <c r="N218" s="224"/>
      <c r="O218" s="224"/>
      <c r="P218" s="224"/>
      <c r="Q218" s="224"/>
      <c r="R218" s="29" t="s">
        <v>46</v>
      </c>
      <c r="S218" s="30" t="s">
        <v>324</v>
      </c>
      <c r="T218" s="32">
        <v>400</v>
      </c>
      <c r="U218" s="32">
        <v>400</v>
      </c>
      <c r="V218" s="20">
        <v>400</v>
      </c>
      <c r="W218" s="259">
        <v>400</v>
      </c>
      <c r="X218" s="20">
        <v>400</v>
      </c>
      <c r="Y218" s="20">
        <v>400</v>
      </c>
      <c r="Z218" s="20">
        <f>T218+U218+V218+W218+X218+Y218</f>
        <v>2400</v>
      </c>
    </row>
    <row r="219" spans="1:26" s="318" customFormat="1" ht="26.25" customHeight="1">
      <c r="A219" s="407">
        <v>6</v>
      </c>
      <c r="B219" s="407">
        <v>7</v>
      </c>
      <c r="C219" s="407">
        <v>5</v>
      </c>
      <c r="D219" s="407">
        <v>0</v>
      </c>
      <c r="E219" s="407">
        <v>7</v>
      </c>
      <c r="F219" s="407">
        <v>0</v>
      </c>
      <c r="G219" s="407">
        <v>9</v>
      </c>
      <c r="H219" s="407">
        <v>0</v>
      </c>
      <c r="I219" s="408">
        <v>1</v>
      </c>
      <c r="J219" s="408">
        <v>4</v>
      </c>
      <c r="K219" s="408">
        <v>0</v>
      </c>
      <c r="L219" s="408">
        <v>2</v>
      </c>
      <c r="M219" s="408">
        <v>2</v>
      </c>
      <c r="N219" s="408">
        <v>0</v>
      </c>
      <c r="O219" s="408">
        <v>3</v>
      </c>
      <c r="P219" s="408">
        <v>7</v>
      </c>
      <c r="Q219" s="408" t="s">
        <v>335</v>
      </c>
      <c r="R219" s="488" t="s">
        <v>22</v>
      </c>
      <c r="S219" s="489" t="s">
        <v>328</v>
      </c>
      <c r="T219" s="498">
        <v>0</v>
      </c>
      <c r="U219" s="499">
        <v>5</v>
      </c>
      <c r="V219" s="499">
        <v>5</v>
      </c>
      <c r="W219" s="499">
        <v>5</v>
      </c>
      <c r="X219" s="499">
        <v>5</v>
      </c>
      <c r="Y219" s="499">
        <v>5</v>
      </c>
      <c r="Z219" s="395" t="s">
        <v>309</v>
      </c>
    </row>
    <row r="220" spans="1:26" s="47" customFormat="1" ht="26.25" customHeight="1">
      <c r="A220" s="223"/>
      <c r="B220" s="223"/>
      <c r="C220" s="223"/>
      <c r="D220" s="223"/>
      <c r="E220" s="223"/>
      <c r="F220" s="223"/>
      <c r="G220" s="223"/>
      <c r="H220" s="223"/>
      <c r="I220" s="224"/>
      <c r="J220" s="224"/>
      <c r="K220" s="224"/>
      <c r="L220" s="224"/>
      <c r="M220" s="224"/>
      <c r="N220" s="224"/>
      <c r="O220" s="224"/>
      <c r="P220" s="224"/>
      <c r="Q220" s="224"/>
      <c r="R220" s="29" t="s">
        <v>47</v>
      </c>
      <c r="S220" s="30" t="s">
        <v>324</v>
      </c>
      <c r="T220" s="32">
        <v>0</v>
      </c>
      <c r="U220" s="32">
        <v>156</v>
      </c>
      <c r="V220" s="20">
        <v>52</v>
      </c>
      <c r="W220" s="259">
        <v>52</v>
      </c>
      <c r="X220" s="20">
        <v>52</v>
      </c>
      <c r="Y220" s="20">
        <v>52</v>
      </c>
      <c r="Z220" s="20">
        <f>T220+U220+V220+W220+X220+Y220</f>
        <v>364</v>
      </c>
    </row>
    <row r="221" spans="1:26" s="318" customFormat="1" ht="26.25" customHeight="1">
      <c r="A221" s="407">
        <v>6</v>
      </c>
      <c r="B221" s="407">
        <v>7</v>
      </c>
      <c r="C221" s="407">
        <v>5</v>
      </c>
      <c r="D221" s="407">
        <v>0</v>
      </c>
      <c r="E221" s="407">
        <v>7</v>
      </c>
      <c r="F221" s="407">
        <v>0</v>
      </c>
      <c r="G221" s="407">
        <v>9</v>
      </c>
      <c r="H221" s="407">
        <v>0</v>
      </c>
      <c r="I221" s="408">
        <v>1</v>
      </c>
      <c r="J221" s="408">
        <v>4</v>
      </c>
      <c r="K221" s="408">
        <v>0</v>
      </c>
      <c r="L221" s="408">
        <v>2</v>
      </c>
      <c r="M221" s="408">
        <v>2</v>
      </c>
      <c r="N221" s="408">
        <v>0</v>
      </c>
      <c r="O221" s="408">
        <v>3</v>
      </c>
      <c r="P221" s="408">
        <v>8</v>
      </c>
      <c r="Q221" s="408" t="s">
        <v>335</v>
      </c>
      <c r="R221" s="500" t="s">
        <v>23</v>
      </c>
      <c r="S221" s="489" t="s">
        <v>328</v>
      </c>
      <c r="T221" s="417">
        <v>0</v>
      </c>
      <c r="U221" s="417">
        <v>5</v>
      </c>
      <c r="V221" s="417">
        <v>5</v>
      </c>
      <c r="W221" s="501">
        <v>5</v>
      </c>
      <c r="X221" s="501">
        <v>5</v>
      </c>
      <c r="Y221" s="417">
        <v>5</v>
      </c>
      <c r="Z221" s="395" t="s">
        <v>309</v>
      </c>
    </row>
    <row r="222" spans="1:26" s="60" customFormat="1" ht="26.25" customHeight="1">
      <c r="A222" s="235"/>
      <c r="B222" s="235"/>
      <c r="C222" s="235"/>
      <c r="D222" s="235"/>
      <c r="E222" s="235"/>
      <c r="F222" s="235"/>
      <c r="G222" s="235"/>
      <c r="H222" s="235"/>
      <c r="I222" s="236"/>
      <c r="J222" s="236"/>
      <c r="K222" s="236"/>
      <c r="L222" s="236"/>
      <c r="M222" s="236"/>
      <c r="N222" s="236"/>
      <c r="O222" s="236"/>
      <c r="P222" s="236"/>
      <c r="Q222" s="236"/>
      <c r="R222" s="34" t="s">
        <v>48</v>
      </c>
      <c r="S222" s="35" t="s">
        <v>324</v>
      </c>
      <c r="T222" s="36">
        <v>0</v>
      </c>
      <c r="U222" s="36">
        <v>940</v>
      </c>
      <c r="V222" s="45">
        <v>940</v>
      </c>
      <c r="W222" s="317">
        <v>940</v>
      </c>
      <c r="X222" s="45">
        <v>940</v>
      </c>
      <c r="Y222" s="45">
        <v>940</v>
      </c>
      <c r="Z222" s="45">
        <f>T222+U222+V222+W222+X222+Y222</f>
        <v>4700</v>
      </c>
    </row>
    <row r="223" spans="1:26" s="325" customFormat="1" ht="21" customHeight="1">
      <c r="A223" s="388">
        <v>6</v>
      </c>
      <c r="B223" s="388">
        <v>7</v>
      </c>
      <c r="C223" s="388">
        <v>5</v>
      </c>
      <c r="D223" s="388">
        <v>0</v>
      </c>
      <c r="E223" s="388">
        <v>7</v>
      </c>
      <c r="F223" s="388">
        <v>0</v>
      </c>
      <c r="G223" s="388">
        <v>9</v>
      </c>
      <c r="H223" s="388">
        <v>0</v>
      </c>
      <c r="I223" s="389">
        <v>1</v>
      </c>
      <c r="J223" s="389">
        <v>4</v>
      </c>
      <c r="K223" s="389">
        <v>0</v>
      </c>
      <c r="L223" s="389">
        <v>2</v>
      </c>
      <c r="M223" s="389">
        <v>2</v>
      </c>
      <c r="N223" s="389">
        <v>0</v>
      </c>
      <c r="O223" s="389">
        <v>3</v>
      </c>
      <c r="P223" s="389">
        <v>0</v>
      </c>
      <c r="Q223" s="389" t="s">
        <v>335</v>
      </c>
      <c r="R223" s="488" t="s">
        <v>272</v>
      </c>
      <c r="S223" s="489" t="s">
        <v>328</v>
      </c>
      <c r="T223" s="501">
        <v>0</v>
      </c>
      <c r="U223" s="502">
        <v>0</v>
      </c>
      <c r="V223" s="503">
        <v>0</v>
      </c>
      <c r="W223" s="503">
        <v>10</v>
      </c>
      <c r="X223" s="420">
        <v>10</v>
      </c>
      <c r="Y223" s="503">
        <v>10</v>
      </c>
      <c r="Z223" s="395"/>
    </row>
    <row r="224" spans="1:26" s="60" customFormat="1" ht="19.5" customHeight="1">
      <c r="A224" s="44"/>
      <c r="B224" s="44"/>
      <c r="C224" s="44"/>
      <c r="D224" s="44"/>
      <c r="E224" s="44"/>
      <c r="F224" s="44"/>
      <c r="G224" s="44"/>
      <c r="H224" s="44"/>
      <c r="I224" s="310"/>
      <c r="J224" s="310"/>
      <c r="K224" s="310"/>
      <c r="L224" s="310"/>
      <c r="M224" s="310"/>
      <c r="N224" s="310"/>
      <c r="O224" s="310"/>
      <c r="P224" s="310"/>
      <c r="Q224" s="310"/>
      <c r="R224" s="29" t="s">
        <v>401</v>
      </c>
      <c r="S224" s="35" t="s">
        <v>324</v>
      </c>
      <c r="T224" s="36">
        <v>0</v>
      </c>
      <c r="U224" s="36">
        <v>0</v>
      </c>
      <c r="V224" s="317">
        <v>0</v>
      </c>
      <c r="W224" s="317">
        <v>100</v>
      </c>
      <c r="X224" s="45">
        <v>100</v>
      </c>
      <c r="Y224" s="45">
        <v>100</v>
      </c>
      <c r="Z224" s="45">
        <f>T224+U224+V224+W224+X224+Y224</f>
        <v>300</v>
      </c>
    </row>
    <row r="225" spans="1:26" s="47" customFormat="1" ht="48.75" customHeight="1">
      <c r="A225" s="223"/>
      <c r="B225" s="223"/>
      <c r="C225" s="223"/>
      <c r="D225" s="223"/>
      <c r="E225" s="223"/>
      <c r="F225" s="223"/>
      <c r="G225" s="223"/>
      <c r="H225" s="223"/>
      <c r="I225" s="224"/>
      <c r="J225" s="224"/>
      <c r="K225" s="224"/>
      <c r="L225" s="224"/>
      <c r="M225" s="224"/>
      <c r="N225" s="224"/>
      <c r="O225" s="224"/>
      <c r="P225" s="224"/>
      <c r="Q225" s="224"/>
      <c r="R225" s="51" t="s">
        <v>273</v>
      </c>
      <c r="S225" s="137" t="s">
        <v>144</v>
      </c>
      <c r="T225" s="67">
        <v>1</v>
      </c>
      <c r="U225" s="67">
        <v>1</v>
      </c>
      <c r="V225" s="67">
        <v>1</v>
      </c>
      <c r="W225" s="326">
        <v>1</v>
      </c>
      <c r="X225" s="67">
        <v>1</v>
      </c>
      <c r="Y225" s="67">
        <v>1</v>
      </c>
      <c r="Z225" s="67" t="s">
        <v>309</v>
      </c>
    </row>
    <row r="226" spans="1:26" s="47" customFormat="1" ht="39.75" customHeight="1">
      <c r="A226" s="223"/>
      <c r="B226" s="223"/>
      <c r="C226" s="223"/>
      <c r="D226" s="223"/>
      <c r="E226" s="223"/>
      <c r="F226" s="223"/>
      <c r="G226" s="223"/>
      <c r="H226" s="223"/>
      <c r="I226" s="224"/>
      <c r="J226" s="224"/>
      <c r="K226" s="224"/>
      <c r="L226" s="224"/>
      <c r="M226" s="224"/>
      <c r="N226" s="224"/>
      <c r="O226" s="224"/>
      <c r="P226" s="224"/>
      <c r="Q226" s="224"/>
      <c r="R226" s="29" t="s">
        <v>49</v>
      </c>
      <c r="S226" s="30" t="s">
        <v>329</v>
      </c>
      <c r="T226" s="32">
        <v>10</v>
      </c>
      <c r="U226" s="32">
        <v>10</v>
      </c>
      <c r="V226" s="20">
        <v>10</v>
      </c>
      <c r="W226" s="259">
        <v>10</v>
      </c>
      <c r="X226" s="20">
        <v>10</v>
      </c>
      <c r="Y226" s="20">
        <v>10</v>
      </c>
      <c r="Z226" s="20">
        <v>60</v>
      </c>
    </row>
    <row r="227" spans="1:26" s="47" customFormat="1" ht="51.75" customHeight="1">
      <c r="A227" s="223"/>
      <c r="B227" s="223"/>
      <c r="C227" s="223"/>
      <c r="D227" s="223"/>
      <c r="E227" s="223"/>
      <c r="F227" s="223"/>
      <c r="G227" s="223"/>
      <c r="H227" s="223"/>
      <c r="I227" s="224"/>
      <c r="J227" s="224"/>
      <c r="K227" s="224"/>
      <c r="L227" s="224"/>
      <c r="M227" s="224"/>
      <c r="N227" s="224"/>
      <c r="O227" s="224"/>
      <c r="P227" s="224"/>
      <c r="Q227" s="224"/>
      <c r="R227" s="29" t="s">
        <v>87</v>
      </c>
      <c r="S227" s="30" t="s">
        <v>336</v>
      </c>
      <c r="T227" s="30" t="s">
        <v>337</v>
      </c>
      <c r="U227" s="30" t="s">
        <v>337</v>
      </c>
      <c r="V227" s="30" t="s">
        <v>337</v>
      </c>
      <c r="W227" s="261" t="s">
        <v>337</v>
      </c>
      <c r="X227" s="30" t="s">
        <v>337</v>
      </c>
      <c r="Y227" s="30" t="s">
        <v>337</v>
      </c>
      <c r="Z227" s="20" t="str">
        <f>Y227</f>
        <v>1 раз в месяц</v>
      </c>
    </row>
    <row r="228" spans="1:26" s="47" customFormat="1" ht="26.25" customHeight="1">
      <c r="A228" s="223"/>
      <c r="B228" s="223"/>
      <c r="C228" s="223"/>
      <c r="D228" s="223"/>
      <c r="E228" s="223"/>
      <c r="F228" s="223"/>
      <c r="G228" s="223"/>
      <c r="H228" s="223"/>
      <c r="I228" s="224"/>
      <c r="J228" s="224"/>
      <c r="K228" s="224"/>
      <c r="L228" s="224"/>
      <c r="M228" s="224"/>
      <c r="N228" s="224"/>
      <c r="O228" s="224"/>
      <c r="P228" s="224"/>
      <c r="Q228" s="224"/>
      <c r="R228" s="51" t="s">
        <v>50</v>
      </c>
      <c r="S228" s="137" t="s">
        <v>328</v>
      </c>
      <c r="T228" s="43">
        <f>T233+T235+T239</f>
        <v>233.2</v>
      </c>
      <c r="U228" s="43">
        <f>U233+U235+U239</f>
        <v>193.2</v>
      </c>
      <c r="V228" s="43">
        <f>SUM(V233+V235+V239)</f>
        <v>198.2</v>
      </c>
      <c r="W228" s="327">
        <f>W233+W235+W239</f>
        <v>202.2</v>
      </c>
      <c r="X228" s="43">
        <f>X233+X235+X239</f>
        <v>202.2</v>
      </c>
      <c r="Y228" s="43">
        <f>Y233+Y235+Y239</f>
        <v>202.2</v>
      </c>
      <c r="Z228" s="25" t="s">
        <v>309</v>
      </c>
    </row>
    <row r="229" spans="1:26" s="47" customFormat="1" ht="36">
      <c r="A229" s="223"/>
      <c r="B229" s="223"/>
      <c r="C229" s="223"/>
      <c r="D229" s="223"/>
      <c r="E229" s="223"/>
      <c r="F229" s="223"/>
      <c r="G229" s="223"/>
      <c r="H229" s="223"/>
      <c r="I229" s="224"/>
      <c r="J229" s="224"/>
      <c r="K229" s="224"/>
      <c r="L229" s="224"/>
      <c r="M229" s="224"/>
      <c r="N229" s="224"/>
      <c r="O229" s="224"/>
      <c r="P229" s="224"/>
      <c r="Q229" s="224"/>
      <c r="R229" s="51" t="s">
        <v>104</v>
      </c>
      <c r="S229" s="61" t="s">
        <v>320</v>
      </c>
      <c r="T229" s="38">
        <v>14.5</v>
      </c>
      <c r="U229" s="38">
        <v>13.8</v>
      </c>
      <c r="V229" s="42" t="s">
        <v>327</v>
      </c>
      <c r="W229" s="271" t="s">
        <v>327</v>
      </c>
      <c r="X229" s="42" t="s">
        <v>327</v>
      </c>
      <c r="Y229" s="42" t="s">
        <v>327</v>
      </c>
      <c r="Z229" s="42">
        <v>14.5</v>
      </c>
    </row>
    <row r="230" spans="1:26" s="47" customFormat="1" ht="36">
      <c r="A230" s="223"/>
      <c r="B230" s="223"/>
      <c r="C230" s="223"/>
      <c r="D230" s="223"/>
      <c r="E230" s="223"/>
      <c r="F230" s="223"/>
      <c r="G230" s="223"/>
      <c r="H230" s="223"/>
      <c r="I230" s="224"/>
      <c r="J230" s="224"/>
      <c r="K230" s="224"/>
      <c r="L230" s="224"/>
      <c r="M230" s="224"/>
      <c r="N230" s="224"/>
      <c r="O230" s="224"/>
      <c r="P230" s="224"/>
      <c r="Q230" s="224"/>
      <c r="R230" s="51" t="s">
        <v>105</v>
      </c>
      <c r="S230" s="61" t="s">
        <v>320</v>
      </c>
      <c r="T230" s="38">
        <v>10.3</v>
      </c>
      <c r="U230" s="38">
        <v>8.3</v>
      </c>
      <c r="V230" s="42" t="s">
        <v>327</v>
      </c>
      <c r="W230" s="271" t="s">
        <v>327</v>
      </c>
      <c r="X230" s="42" t="s">
        <v>327</v>
      </c>
      <c r="Y230" s="42" t="s">
        <v>327</v>
      </c>
      <c r="Z230" s="42">
        <v>10.3</v>
      </c>
    </row>
    <row r="231" spans="1:26" s="47" customFormat="1" ht="26.25" customHeight="1">
      <c r="A231" s="223"/>
      <c r="B231" s="223"/>
      <c r="C231" s="223"/>
      <c r="D231" s="223"/>
      <c r="E231" s="223"/>
      <c r="F231" s="223"/>
      <c r="G231" s="223"/>
      <c r="H231" s="223"/>
      <c r="I231" s="224"/>
      <c r="J231" s="224"/>
      <c r="K231" s="224"/>
      <c r="L231" s="224"/>
      <c r="M231" s="224"/>
      <c r="N231" s="224"/>
      <c r="O231" s="224"/>
      <c r="P231" s="224"/>
      <c r="Q231" s="224"/>
      <c r="R231" s="51" t="s">
        <v>51</v>
      </c>
      <c r="S231" s="61" t="s">
        <v>329</v>
      </c>
      <c r="T231" s="38">
        <v>2</v>
      </c>
      <c r="U231" s="38">
        <v>2</v>
      </c>
      <c r="V231" s="38">
        <v>2</v>
      </c>
      <c r="W231" s="273">
        <v>3</v>
      </c>
      <c r="X231" s="38">
        <v>2</v>
      </c>
      <c r="Y231" s="38">
        <v>2</v>
      </c>
      <c r="Z231" s="144">
        <f>T231+U231+V231+W231+X231+Y231</f>
        <v>13</v>
      </c>
    </row>
    <row r="232" spans="1:26" s="47" customFormat="1" ht="41.25" customHeight="1">
      <c r="A232" s="223"/>
      <c r="B232" s="223"/>
      <c r="C232" s="223"/>
      <c r="D232" s="223"/>
      <c r="E232" s="223"/>
      <c r="F232" s="223"/>
      <c r="G232" s="223"/>
      <c r="H232" s="223"/>
      <c r="I232" s="224"/>
      <c r="J232" s="224"/>
      <c r="K232" s="224"/>
      <c r="L232" s="224"/>
      <c r="M232" s="224"/>
      <c r="N232" s="224"/>
      <c r="O232" s="224"/>
      <c r="P232" s="224"/>
      <c r="Q232" s="224"/>
      <c r="R232" s="51" t="s">
        <v>52</v>
      </c>
      <c r="S232" s="61" t="s">
        <v>320</v>
      </c>
      <c r="T232" s="38">
        <v>23.4</v>
      </c>
      <c r="U232" s="38">
        <v>31.2</v>
      </c>
      <c r="V232" s="42" t="s">
        <v>327</v>
      </c>
      <c r="W232" s="271" t="s">
        <v>327</v>
      </c>
      <c r="X232" s="42" t="s">
        <v>327</v>
      </c>
      <c r="Y232" s="42" t="s">
        <v>327</v>
      </c>
      <c r="Z232" s="42">
        <v>31.2</v>
      </c>
    </row>
    <row r="233" spans="1:26" s="318" customFormat="1" ht="26.25" customHeight="1">
      <c r="A233" s="407">
        <v>6</v>
      </c>
      <c r="B233" s="407">
        <v>7</v>
      </c>
      <c r="C233" s="407">
        <v>5</v>
      </c>
      <c r="D233" s="407">
        <v>0</v>
      </c>
      <c r="E233" s="407">
        <v>7</v>
      </c>
      <c r="F233" s="407">
        <v>0</v>
      </c>
      <c r="G233" s="407">
        <v>9</v>
      </c>
      <c r="H233" s="407">
        <v>0</v>
      </c>
      <c r="I233" s="408">
        <v>1</v>
      </c>
      <c r="J233" s="408">
        <v>4</v>
      </c>
      <c r="K233" s="408">
        <v>0</v>
      </c>
      <c r="L233" s="408">
        <v>3</v>
      </c>
      <c r="M233" s="408">
        <v>2</v>
      </c>
      <c r="N233" s="408">
        <v>0</v>
      </c>
      <c r="O233" s="408">
        <v>3</v>
      </c>
      <c r="P233" s="408">
        <v>3</v>
      </c>
      <c r="Q233" s="408" t="s">
        <v>335</v>
      </c>
      <c r="R233" s="488" t="s">
        <v>403</v>
      </c>
      <c r="S233" s="489" t="s">
        <v>328</v>
      </c>
      <c r="T233" s="492">
        <v>70</v>
      </c>
      <c r="U233" s="492">
        <v>50</v>
      </c>
      <c r="V233" s="416">
        <v>55</v>
      </c>
      <c r="W233" s="416">
        <v>55</v>
      </c>
      <c r="X233" s="416">
        <v>55</v>
      </c>
      <c r="Y233" s="416">
        <v>55</v>
      </c>
      <c r="Z233" s="395" t="s">
        <v>309</v>
      </c>
    </row>
    <row r="234" spans="1:26" s="47" customFormat="1" ht="18.75" customHeight="1">
      <c r="A234" s="223"/>
      <c r="B234" s="223"/>
      <c r="C234" s="223"/>
      <c r="D234" s="223"/>
      <c r="E234" s="223"/>
      <c r="F234" s="223"/>
      <c r="G234" s="223"/>
      <c r="H234" s="223"/>
      <c r="I234" s="224"/>
      <c r="J234" s="224"/>
      <c r="K234" s="224"/>
      <c r="L234" s="224"/>
      <c r="M234" s="224"/>
      <c r="N234" s="224"/>
      <c r="O234" s="224"/>
      <c r="P234" s="224"/>
      <c r="Q234" s="224"/>
      <c r="R234" s="29" t="s">
        <v>404</v>
      </c>
      <c r="S234" s="30" t="s">
        <v>320</v>
      </c>
      <c r="T234" s="85">
        <v>2</v>
      </c>
      <c r="U234" s="85">
        <v>2</v>
      </c>
      <c r="V234" s="85">
        <v>2</v>
      </c>
      <c r="W234" s="328">
        <v>2</v>
      </c>
      <c r="X234" s="85">
        <v>2</v>
      </c>
      <c r="Y234" s="85">
        <v>2</v>
      </c>
      <c r="Z234" s="138">
        <v>2</v>
      </c>
    </row>
    <row r="235" spans="1:26" s="318" customFormat="1" ht="26.25" customHeight="1">
      <c r="A235" s="407">
        <v>6</v>
      </c>
      <c r="B235" s="407">
        <v>7</v>
      </c>
      <c r="C235" s="407">
        <v>5</v>
      </c>
      <c r="D235" s="407">
        <v>0</v>
      </c>
      <c r="E235" s="407">
        <v>7</v>
      </c>
      <c r="F235" s="407">
        <v>0</v>
      </c>
      <c r="G235" s="407">
        <v>9</v>
      </c>
      <c r="H235" s="407">
        <v>0</v>
      </c>
      <c r="I235" s="408">
        <v>1</v>
      </c>
      <c r="J235" s="408">
        <v>4</v>
      </c>
      <c r="K235" s="408">
        <v>0</v>
      </c>
      <c r="L235" s="408">
        <v>3</v>
      </c>
      <c r="M235" s="408">
        <v>2</v>
      </c>
      <c r="N235" s="408">
        <v>0</v>
      </c>
      <c r="O235" s="408">
        <v>3</v>
      </c>
      <c r="P235" s="408">
        <v>4</v>
      </c>
      <c r="Q235" s="408" t="s">
        <v>335</v>
      </c>
      <c r="R235" s="488" t="s">
        <v>405</v>
      </c>
      <c r="S235" s="489" t="s">
        <v>328</v>
      </c>
      <c r="T235" s="492">
        <v>50</v>
      </c>
      <c r="U235" s="492">
        <v>30</v>
      </c>
      <c r="V235" s="492">
        <v>30</v>
      </c>
      <c r="W235" s="492">
        <v>30</v>
      </c>
      <c r="X235" s="492">
        <v>30</v>
      </c>
      <c r="Y235" s="492">
        <v>30</v>
      </c>
      <c r="Z235" s="395" t="s">
        <v>309</v>
      </c>
    </row>
    <row r="236" spans="1:26" s="47" customFormat="1" ht="16.5" customHeight="1">
      <c r="A236" s="223"/>
      <c r="B236" s="223"/>
      <c r="C236" s="223"/>
      <c r="D236" s="223"/>
      <c r="E236" s="223"/>
      <c r="F236" s="223"/>
      <c r="G236" s="223"/>
      <c r="H236" s="223"/>
      <c r="I236" s="224"/>
      <c r="J236" s="224"/>
      <c r="K236" s="224"/>
      <c r="L236" s="224"/>
      <c r="M236" s="224"/>
      <c r="N236" s="224"/>
      <c r="O236" s="224"/>
      <c r="P236" s="224"/>
      <c r="Q236" s="224"/>
      <c r="R236" s="29" t="s">
        <v>406</v>
      </c>
      <c r="S236" s="30" t="s">
        <v>320</v>
      </c>
      <c r="T236" s="85">
        <v>2</v>
      </c>
      <c r="U236" s="85">
        <v>2</v>
      </c>
      <c r="V236" s="85">
        <v>2</v>
      </c>
      <c r="W236" s="328">
        <v>2</v>
      </c>
      <c r="X236" s="85">
        <v>2</v>
      </c>
      <c r="Y236" s="85">
        <v>2</v>
      </c>
      <c r="Z236" s="138">
        <v>2</v>
      </c>
    </row>
    <row r="237" spans="1:26" s="47" customFormat="1" ht="39" customHeight="1">
      <c r="A237" s="223"/>
      <c r="B237" s="223"/>
      <c r="C237" s="223"/>
      <c r="D237" s="223"/>
      <c r="E237" s="223"/>
      <c r="F237" s="223"/>
      <c r="G237" s="223"/>
      <c r="H237" s="223"/>
      <c r="I237" s="224"/>
      <c r="J237" s="224"/>
      <c r="K237" s="224"/>
      <c r="L237" s="224"/>
      <c r="M237" s="224"/>
      <c r="N237" s="224"/>
      <c r="O237" s="224"/>
      <c r="P237" s="224"/>
      <c r="Q237" s="224"/>
      <c r="R237" s="51" t="s">
        <v>338</v>
      </c>
      <c r="S237" s="137" t="s">
        <v>144</v>
      </c>
      <c r="T237" s="67">
        <v>1</v>
      </c>
      <c r="U237" s="67">
        <v>1</v>
      </c>
      <c r="V237" s="67">
        <v>1</v>
      </c>
      <c r="W237" s="326">
        <v>1</v>
      </c>
      <c r="X237" s="67">
        <v>1</v>
      </c>
      <c r="Y237" s="67">
        <v>1</v>
      </c>
      <c r="Z237" s="67" t="s">
        <v>309</v>
      </c>
    </row>
    <row r="238" spans="1:26" s="47" customFormat="1" ht="38.25" customHeight="1">
      <c r="A238" s="223"/>
      <c r="B238" s="223"/>
      <c r="C238" s="223"/>
      <c r="D238" s="223"/>
      <c r="E238" s="223"/>
      <c r="F238" s="223"/>
      <c r="G238" s="223"/>
      <c r="H238" s="223"/>
      <c r="I238" s="224"/>
      <c r="J238" s="224"/>
      <c r="K238" s="224"/>
      <c r="L238" s="224"/>
      <c r="M238" s="224"/>
      <c r="N238" s="224"/>
      <c r="O238" s="224"/>
      <c r="P238" s="224"/>
      <c r="Q238" s="224"/>
      <c r="R238" s="51" t="s">
        <v>186</v>
      </c>
      <c r="S238" s="61" t="s">
        <v>336</v>
      </c>
      <c r="T238" s="61" t="s">
        <v>339</v>
      </c>
      <c r="U238" s="61" t="s">
        <v>339</v>
      </c>
      <c r="V238" s="61" t="s">
        <v>339</v>
      </c>
      <c r="W238" s="286" t="s">
        <v>339</v>
      </c>
      <c r="X238" s="61" t="s">
        <v>339</v>
      </c>
      <c r="Y238" s="61" t="s">
        <v>339</v>
      </c>
      <c r="Z238" s="20" t="str">
        <f>Y238</f>
        <v>в течение учебного года</v>
      </c>
    </row>
    <row r="239" spans="1:26" s="318" customFormat="1" ht="17.25" customHeight="1">
      <c r="A239" s="407">
        <v>6</v>
      </c>
      <c r="B239" s="407">
        <v>7</v>
      </c>
      <c r="C239" s="407">
        <v>5</v>
      </c>
      <c r="D239" s="407">
        <v>0</v>
      </c>
      <c r="E239" s="407">
        <v>7</v>
      </c>
      <c r="F239" s="407">
        <v>0</v>
      </c>
      <c r="G239" s="407">
        <v>2</v>
      </c>
      <c r="H239" s="407">
        <v>0</v>
      </c>
      <c r="I239" s="408">
        <v>1</v>
      </c>
      <c r="J239" s="408">
        <v>4</v>
      </c>
      <c r="K239" s="408">
        <v>0</v>
      </c>
      <c r="L239" s="408">
        <v>3</v>
      </c>
      <c r="M239" s="408">
        <v>2</v>
      </c>
      <c r="N239" s="408">
        <v>2</v>
      </c>
      <c r="O239" s="408">
        <v>3</v>
      </c>
      <c r="P239" s="408">
        <v>5</v>
      </c>
      <c r="Q239" s="408" t="s">
        <v>326</v>
      </c>
      <c r="R239" s="488" t="s">
        <v>106</v>
      </c>
      <c r="S239" s="489" t="s">
        <v>328</v>
      </c>
      <c r="T239" s="490">
        <v>113.2</v>
      </c>
      <c r="U239" s="490">
        <v>113.2</v>
      </c>
      <c r="V239" s="490">
        <v>113.2</v>
      </c>
      <c r="W239" s="490">
        <v>117.2</v>
      </c>
      <c r="X239" s="490">
        <v>117.2</v>
      </c>
      <c r="Y239" s="490">
        <v>117.2</v>
      </c>
      <c r="Z239" s="395" t="s">
        <v>309</v>
      </c>
    </row>
    <row r="240" spans="1:26" s="47" customFormat="1" ht="17.25" customHeight="1">
      <c r="A240" s="223"/>
      <c r="B240" s="223"/>
      <c r="C240" s="223"/>
      <c r="D240" s="223"/>
      <c r="E240" s="223"/>
      <c r="F240" s="223"/>
      <c r="G240" s="223"/>
      <c r="H240" s="223"/>
      <c r="I240" s="224"/>
      <c r="J240" s="224"/>
      <c r="K240" s="224"/>
      <c r="L240" s="224"/>
      <c r="M240" s="224"/>
      <c r="N240" s="224"/>
      <c r="O240" s="224"/>
      <c r="P240" s="224"/>
      <c r="Q240" s="224"/>
      <c r="R240" s="51" t="s">
        <v>407</v>
      </c>
      <c r="S240" s="61" t="s">
        <v>324</v>
      </c>
      <c r="T240" s="61">
        <v>25</v>
      </c>
      <c r="U240" s="61">
        <v>25</v>
      </c>
      <c r="V240" s="20">
        <v>27</v>
      </c>
      <c r="W240" s="259">
        <v>26</v>
      </c>
      <c r="X240" s="20">
        <v>27</v>
      </c>
      <c r="Y240" s="20">
        <v>27</v>
      </c>
      <c r="Z240" s="20">
        <v>158</v>
      </c>
    </row>
    <row r="241" spans="1:26" s="257" customFormat="1" ht="45.75" customHeight="1">
      <c r="A241" s="396"/>
      <c r="B241" s="396"/>
      <c r="C241" s="396"/>
      <c r="D241" s="396"/>
      <c r="E241" s="396"/>
      <c r="F241" s="396"/>
      <c r="G241" s="396"/>
      <c r="H241" s="396"/>
      <c r="I241" s="397"/>
      <c r="J241" s="397"/>
      <c r="K241" s="397"/>
      <c r="L241" s="397"/>
      <c r="M241" s="397"/>
      <c r="N241" s="397"/>
      <c r="O241" s="397"/>
      <c r="P241" s="397"/>
      <c r="Q241" s="397"/>
      <c r="R241" s="504" t="s">
        <v>192</v>
      </c>
      <c r="S241" s="399" t="s">
        <v>328</v>
      </c>
      <c r="T241" s="505">
        <f>T242+T270</f>
        <v>10820</v>
      </c>
      <c r="U241" s="505">
        <f>U242+U270</f>
        <v>10468.4</v>
      </c>
      <c r="V241" s="505">
        <f>SUM(V245+V248+V251+V254+V256+V258+V260+V262+V264+V266+V276+V280+V284+V288+V290)</f>
        <v>9259.4</v>
      </c>
      <c r="W241" s="505">
        <f>SUM(W245+W248+W251+W268+W276+W284)</f>
        <v>3873.1000000000004</v>
      </c>
      <c r="X241" s="505">
        <f>X242+X270</f>
        <v>3473.1000000000004</v>
      </c>
      <c r="Y241" s="505">
        <f>Y242+Y270</f>
        <v>3473.1000000000004</v>
      </c>
      <c r="Z241" s="401" t="s">
        <v>309</v>
      </c>
    </row>
    <row r="242" spans="1:26" s="47" customFormat="1" ht="26.25" customHeight="1">
      <c r="A242" s="223"/>
      <c r="B242" s="223"/>
      <c r="C242" s="223"/>
      <c r="D242" s="223"/>
      <c r="E242" s="223"/>
      <c r="F242" s="223"/>
      <c r="G242" s="223"/>
      <c r="H242" s="223"/>
      <c r="I242" s="224"/>
      <c r="J242" s="224"/>
      <c r="K242" s="224"/>
      <c r="L242" s="224"/>
      <c r="M242" s="224"/>
      <c r="N242" s="224"/>
      <c r="O242" s="224"/>
      <c r="P242" s="224"/>
      <c r="Q242" s="224"/>
      <c r="R242" s="68" t="s">
        <v>107</v>
      </c>
      <c r="S242" s="39" t="s">
        <v>328</v>
      </c>
      <c r="T242" s="40">
        <f>T245+T248+T251+T254+T256+T258+T260+T262</f>
        <v>4029.6</v>
      </c>
      <c r="U242" s="40">
        <f>U245+U248+U251+U254+U256+U258+U260+U262</f>
        <v>3527.5</v>
      </c>
      <c r="V242" s="40">
        <f>SUM(V245+V248+V251+V254+V256+V260+V258+V262+V264+V266)</f>
        <v>2806.7</v>
      </c>
      <c r="W242" s="285">
        <f>SUM(W245+W248+W251+W266+W268)</f>
        <v>2919.1000000000004</v>
      </c>
      <c r="X242" s="40">
        <f>SUM(X245+X248+X251+X268)</f>
        <v>2519.1000000000004</v>
      </c>
      <c r="Y242" s="40">
        <f>Y245+Y248+Y251+Y254+Y256+Y258+Y260+Y262</f>
        <v>2519.1000000000004</v>
      </c>
      <c r="Z242" s="141" t="s">
        <v>309</v>
      </c>
    </row>
    <row r="243" spans="1:26" s="47" customFormat="1" ht="27" customHeight="1">
      <c r="A243" s="223"/>
      <c r="B243" s="223"/>
      <c r="C243" s="223"/>
      <c r="D243" s="223"/>
      <c r="E243" s="223"/>
      <c r="F243" s="223"/>
      <c r="G243" s="223"/>
      <c r="H243" s="223"/>
      <c r="I243" s="224"/>
      <c r="J243" s="224"/>
      <c r="K243" s="224"/>
      <c r="L243" s="224"/>
      <c r="M243" s="224"/>
      <c r="N243" s="224"/>
      <c r="O243" s="224"/>
      <c r="P243" s="224"/>
      <c r="Q243" s="224"/>
      <c r="R243" s="68" t="s">
        <v>53</v>
      </c>
      <c r="S243" s="30" t="s">
        <v>320</v>
      </c>
      <c r="T243" s="31">
        <v>0.7</v>
      </c>
      <c r="U243" s="31">
        <v>0.6</v>
      </c>
      <c r="V243" s="98" t="s">
        <v>327</v>
      </c>
      <c r="W243" s="329" t="s">
        <v>327</v>
      </c>
      <c r="X243" s="329"/>
      <c r="Y243" s="98" t="s">
        <v>327</v>
      </c>
      <c r="Z243" s="42">
        <v>0.7</v>
      </c>
    </row>
    <row r="244" spans="1:26" s="47" customFormat="1" ht="29.25" customHeight="1">
      <c r="A244" s="223"/>
      <c r="B244" s="223"/>
      <c r="C244" s="223"/>
      <c r="D244" s="223"/>
      <c r="E244" s="223"/>
      <c r="F244" s="223"/>
      <c r="G244" s="223"/>
      <c r="H244" s="223"/>
      <c r="I244" s="224"/>
      <c r="J244" s="224"/>
      <c r="K244" s="224"/>
      <c r="L244" s="224"/>
      <c r="M244" s="224"/>
      <c r="N244" s="224"/>
      <c r="O244" s="224"/>
      <c r="P244" s="224"/>
      <c r="Q244" s="224"/>
      <c r="R244" s="68" t="s">
        <v>54</v>
      </c>
      <c r="S244" s="30" t="s">
        <v>320</v>
      </c>
      <c r="T244" s="31" t="s">
        <v>327</v>
      </c>
      <c r="U244" s="31" t="s">
        <v>327</v>
      </c>
      <c r="V244" s="138">
        <v>100</v>
      </c>
      <c r="W244" s="264">
        <v>100</v>
      </c>
      <c r="X244" s="138">
        <v>100</v>
      </c>
      <c r="Y244" s="138">
        <v>100</v>
      </c>
      <c r="Z244" s="138">
        <v>100</v>
      </c>
    </row>
    <row r="245" spans="1:26" s="318" customFormat="1" ht="75.75" customHeight="1">
      <c r="A245" s="407">
        <v>6</v>
      </c>
      <c r="B245" s="407">
        <v>7</v>
      </c>
      <c r="C245" s="407">
        <v>5</v>
      </c>
      <c r="D245" s="407">
        <v>0</v>
      </c>
      <c r="E245" s="407">
        <v>7</v>
      </c>
      <c r="F245" s="407">
        <v>0</v>
      </c>
      <c r="G245" s="407">
        <v>7</v>
      </c>
      <c r="H245" s="407">
        <v>0</v>
      </c>
      <c r="I245" s="408">
        <v>1</v>
      </c>
      <c r="J245" s="408">
        <v>5</v>
      </c>
      <c r="K245" s="408">
        <v>0</v>
      </c>
      <c r="L245" s="408">
        <v>1</v>
      </c>
      <c r="M245" s="408">
        <v>2</v>
      </c>
      <c r="N245" s="408">
        <v>1</v>
      </c>
      <c r="O245" s="408">
        <v>0</v>
      </c>
      <c r="P245" s="408">
        <v>2</v>
      </c>
      <c r="Q245" s="408" t="s">
        <v>322</v>
      </c>
      <c r="R245" s="506" t="s">
        <v>109</v>
      </c>
      <c r="S245" s="507" t="s">
        <v>328</v>
      </c>
      <c r="T245" s="508">
        <v>1668.1</v>
      </c>
      <c r="U245" s="509">
        <v>1789</v>
      </c>
      <c r="V245" s="410">
        <v>1771.8</v>
      </c>
      <c r="W245" s="410">
        <v>1598.9</v>
      </c>
      <c r="X245" s="410">
        <v>1598.9</v>
      </c>
      <c r="Y245" s="410">
        <v>1598.9</v>
      </c>
      <c r="Z245" s="395" t="s">
        <v>309</v>
      </c>
    </row>
    <row r="246" spans="1:26" s="47" customFormat="1" ht="48">
      <c r="A246" s="223"/>
      <c r="B246" s="223"/>
      <c r="C246" s="223"/>
      <c r="D246" s="223"/>
      <c r="E246" s="223"/>
      <c r="F246" s="223"/>
      <c r="G246" s="223"/>
      <c r="H246" s="223"/>
      <c r="I246" s="224"/>
      <c r="J246" s="224"/>
      <c r="K246" s="224"/>
      <c r="L246" s="224"/>
      <c r="M246" s="224"/>
      <c r="N246" s="224"/>
      <c r="O246" s="224"/>
      <c r="P246" s="224"/>
      <c r="Q246" s="224"/>
      <c r="R246" s="59" t="s">
        <v>110</v>
      </c>
      <c r="S246" s="124" t="s">
        <v>320</v>
      </c>
      <c r="T246" s="70">
        <v>41.4</v>
      </c>
      <c r="U246" s="70">
        <v>50.7</v>
      </c>
      <c r="V246" s="42" t="s">
        <v>327</v>
      </c>
      <c r="W246" s="329" t="s">
        <v>327</v>
      </c>
      <c r="X246" s="42" t="s">
        <v>327</v>
      </c>
      <c r="Y246" s="42" t="s">
        <v>327</v>
      </c>
      <c r="Z246" s="42">
        <v>50.7</v>
      </c>
    </row>
    <row r="247" spans="1:26" s="47" customFormat="1" ht="29.25" customHeight="1">
      <c r="A247" s="223"/>
      <c r="B247" s="223"/>
      <c r="C247" s="223"/>
      <c r="D247" s="223"/>
      <c r="E247" s="223"/>
      <c r="F247" s="223"/>
      <c r="G247" s="223"/>
      <c r="H247" s="223"/>
      <c r="I247" s="224"/>
      <c r="J247" s="224"/>
      <c r="K247" s="224"/>
      <c r="L247" s="224"/>
      <c r="M247" s="224"/>
      <c r="N247" s="224"/>
      <c r="O247" s="224"/>
      <c r="P247" s="224"/>
      <c r="Q247" s="224"/>
      <c r="R247" s="59" t="s">
        <v>411</v>
      </c>
      <c r="S247" s="124" t="s">
        <v>331</v>
      </c>
      <c r="T247" s="70" t="s">
        <v>327</v>
      </c>
      <c r="U247" s="70" t="s">
        <v>327</v>
      </c>
      <c r="V247" s="42">
        <v>12953</v>
      </c>
      <c r="W247" s="271">
        <v>12953</v>
      </c>
      <c r="X247" s="42">
        <v>12953</v>
      </c>
      <c r="Y247" s="42">
        <v>12953</v>
      </c>
      <c r="Z247" s="42">
        <v>12953</v>
      </c>
    </row>
    <row r="248" spans="1:26" s="318" customFormat="1" ht="60.75">
      <c r="A248" s="407">
        <v>6</v>
      </c>
      <c r="B248" s="407">
        <v>7</v>
      </c>
      <c r="C248" s="407">
        <v>5</v>
      </c>
      <c r="D248" s="407">
        <v>0</v>
      </c>
      <c r="E248" s="407">
        <v>7</v>
      </c>
      <c r="F248" s="407">
        <v>0</v>
      </c>
      <c r="G248" s="407">
        <v>7</v>
      </c>
      <c r="H248" s="407">
        <v>0</v>
      </c>
      <c r="I248" s="408">
        <v>1</v>
      </c>
      <c r="J248" s="408">
        <v>5</v>
      </c>
      <c r="K248" s="408">
        <v>0</v>
      </c>
      <c r="L248" s="408">
        <v>1</v>
      </c>
      <c r="M248" s="408">
        <v>2</v>
      </c>
      <c r="N248" s="408">
        <v>1</v>
      </c>
      <c r="O248" s="408">
        <v>0</v>
      </c>
      <c r="P248" s="408">
        <v>5</v>
      </c>
      <c r="Q248" s="408" t="s">
        <v>322</v>
      </c>
      <c r="R248" s="506" t="s">
        <v>55</v>
      </c>
      <c r="S248" s="510" t="s">
        <v>328</v>
      </c>
      <c r="T248" s="508">
        <v>902.4</v>
      </c>
      <c r="U248" s="508">
        <v>780.6</v>
      </c>
      <c r="V248" s="395">
        <v>702.2</v>
      </c>
      <c r="W248" s="395">
        <v>795.7</v>
      </c>
      <c r="X248" s="395">
        <v>795.7</v>
      </c>
      <c r="Y248" s="395">
        <v>795.7</v>
      </c>
      <c r="Z248" s="395" t="s">
        <v>309</v>
      </c>
    </row>
    <row r="249" spans="1:26" s="47" customFormat="1" ht="39.75" customHeight="1">
      <c r="A249" s="223"/>
      <c r="B249" s="223"/>
      <c r="C249" s="223"/>
      <c r="D249" s="223"/>
      <c r="E249" s="223"/>
      <c r="F249" s="223"/>
      <c r="G249" s="223"/>
      <c r="H249" s="223"/>
      <c r="I249" s="224"/>
      <c r="J249" s="224"/>
      <c r="K249" s="224"/>
      <c r="L249" s="224"/>
      <c r="M249" s="224"/>
      <c r="N249" s="224"/>
      <c r="O249" s="224"/>
      <c r="P249" s="224"/>
      <c r="Q249" s="224"/>
      <c r="R249" s="69" t="s">
        <v>111</v>
      </c>
      <c r="S249" s="124" t="s">
        <v>320</v>
      </c>
      <c r="T249" s="127">
        <v>22.4</v>
      </c>
      <c r="U249" s="70">
        <v>22.1</v>
      </c>
      <c r="V249" s="42" t="s">
        <v>327</v>
      </c>
      <c r="W249" s="271" t="s">
        <v>327</v>
      </c>
      <c r="X249" s="42" t="s">
        <v>327</v>
      </c>
      <c r="Y249" s="42" t="s">
        <v>327</v>
      </c>
      <c r="Z249" s="42">
        <v>22.4</v>
      </c>
    </row>
    <row r="250" spans="1:26" s="60" customFormat="1" ht="25.5" customHeight="1">
      <c r="A250" s="235"/>
      <c r="B250" s="235"/>
      <c r="C250" s="235"/>
      <c r="D250" s="235"/>
      <c r="E250" s="235"/>
      <c r="F250" s="235"/>
      <c r="G250" s="235"/>
      <c r="H250" s="235"/>
      <c r="I250" s="236"/>
      <c r="J250" s="236"/>
      <c r="K250" s="236"/>
      <c r="L250" s="236"/>
      <c r="M250" s="236"/>
      <c r="N250" s="236"/>
      <c r="O250" s="236"/>
      <c r="P250" s="236"/>
      <c r="Q250" s="236"/>
      <c r="R250" s="345" t="s">
        <v>171</v>
      </c>
      <c r="S250" s="346" t="s">
        <v>144</v>
      </c>
      <c r="T250" s="347" t="s">
        <v>327</v>
      </c>
      <c r="U250" s="149" t="s">
        <v>327</v>
      </c>
      <c r="V250" s="156">
        <v>1</v>
      </c>
      <c r="W250" s="348">
        <v>1</v>
      </c>
      <c r="X250" s="156">
        <v>1</v>
      </c>
      <c r="Y250" s="156">
        <v>1</v>
      </c>
      <c r="Z250" s="349">
        <v>1</v>
      </c>
    </row>
    <row r="251" spans="1:26" s="318" customFormat="1" ht="60.75">
      <c r="A251" s="407">
        <v>6</v>
      </c>
      <c r="B251" s="407">
        <v>7</v>
      </c>
      <c r="C251" s="407">
        <v>5</v>
      </c>
      <c r="D251" s="407">
        <v>0</v>
      </c>
      <c r="E251" s="407">
        <v>7</v>
      </c>
      <c r="F251" s="407">
        <v>0</v>
      </c>
      <c r="G251" s="407">
        <v>7</v>
      </c>
      <c r="H251" s="407">
        <v>0</v>
      </c>
      <c r="I251" s="408">
        <v>1</v>
      </c>
      <c r="J251" s="408">
        <v>5</v>
      </c>
      <c r="K251" s="408">
        <v>0</v>
      </c>
      <c r="L251" s="408">
        <v>1</v>
      </c>
      <c r="M251" s="408">
        <v>2</v>
      </c>
      <c r="N251" s="408">
        <v>1</v>
      </c>
      <c r="O251" s="408">
        <v>0</v>
      </c>
      <c r="P251" s="408">
        <v>7</v>
      </c>
      <c r="Q251" s="408" t="s">
        <v>322</v>
      </c>
      <c r="R251" s="511" t="s">
        <v>112</v>
      </c>
      <c r="S251" s="512" t="s">
        <v>328</v>
      </c>
      <c r="T251" s="420">
        <v>193.7</v>
      </c>
      <c r="U251" s="420">
        <v>108</v>
      </c>
      <c r="V251" s="414">
        <v>110.9</v>
      </c>
      <c r="W251" s="414">
        <v>124.5</v>
      </c>
      <c r="X251" s="414">
        <v>124.5</v>
      </c>
      <c r="Y251" s="414">
        <v>124.5</v>
      </c>
      <c r="Z251" s="395" t="s">
        <v>309</v>
      </c>
    </row>
    <row r="252" spans="1:26" s="354" customFormat="1" ht="36.75">
      <c r="A252" s="230"/>
      <c r="B252" s="230"/>
      <c r="C252" s="230"/>
      <c r="D252" s="230"/>
      <c r="E252" s="230"/>
      <c r="F252" s="230"/>
      <c r="G252" s="230"/>
      <c r="H252" s="230"/>
      <c r="I252" s="231"/>
      <c r="J252" s="231"/>
      <c r="K252" s="231"/>
      <c r="L252" s="231"/>
      <c r="M252" s="231"/>
      <c r="N252" s="231"/>
      <c r="O252" s="231"/>
      <c r="P252" s="231"/>
      <c r="Q252" s="231"/>
      <c r="R252" s="350" t="s">
        <v>113</v>
      </c>
      <c r="S252" s="351" t="s">
        <v>320</v>
      </c>
      <c r="T252" s="352">
        <v>4.8</v>
      </c>
      <c r="U252" s="352">
        <v>3.1</v>
      </c>
      <c r="V252" s="215" t="s">
        <v>327</v>
      </c>
      <c r="W252" s="353" t="s">
        <v>327</v>
      </c>
      <c r="X252" s="215" t="s">
        <v>327</v>
      </c>
      <c r="Y252" s="215" t="s">
        <v>327</v>
      </c>
      <c r="Z252" s="215">
        <v>4.8</v>
      </c>
    </row>
    <row r="253" spans="1:26" s="47" customFormat="1" ht="30.75" customHeight="1">
      <c r="A253" s="237"/>
      <c r="B253" s="237"/>
      <c r="C253" s="237"/>
      <c r="D253" s="237"/>
      <c r="E253" s="237"/>
      <c r="F253" s="237"/>
      <c r="G253" s="223"/>
      <c r="H253" s="223"/>
      <c r="I253" s="224"/>
      <c r="J253" s="224"/>
      <c r="K253" s="224"/>
      <c r="L253" s="224"/>
      <c r="M253" s="224"/>
      <c r="N253" s="224"/>
      <c r="O253" s="224"/>
      <c r="P253" s="224"/>
      <c r="Q253" s="224"/>
      <c r="R253" s="69" t="s">
        <v>56</v>
      </c>
      <c r="S253" s="124" t="s">
        <v>320</v>
      </c>
      <c r="T253" s="37" t="s">
        <v>327</v>
      </c>
      <c r="U253" s="151" t="s">
        <v>327</v>
      </c>
      <c r="V253" s="138">
        <v>100</v>
      </c>
      <c r="W253" s="264">
        <v>100</v>
      </c>
      <c r="X253" s="138">
        <v>100</v>
      </c>
      <c r="Y253" s="138">
        <v>100</v>
      </c>
      <c r="Z253" s="138">
        <v>100</v>
      </c>
    </row>
    <row r="254" spans="1:26" s="318" customFormat="1" ht="30" customHeight="1">
      <c r="A254" s="426">
        <v>6</v>
      </c>
      <c r="B254" s="426">
        <v>7</v>
      </c>
      <c r="C254" s="426">
        <v>5</v>
      </c>
      <c r="D254" s="427">
        <v>0</v>
      </c>
      <c r="E254" s="427">
        <v>7</v>
      </c>
      <c r="F254" s="427">
        <v>0</v>
      </c>
      <c r="G254" s="513">
        <v>7</v>
      </c>
      <c r="H254" s="513">
        <v>0</v>
      </c>
      <c r="I254" s="514">
        <v>1</v>
      </c>
      <c r="J254" s="514">
        <v>5</v>
      </c>
      <c r="K254" s="514">
        <v>2</v>
      </c>
      <c r="L254" s="514">
        <v>2</v>
      </c>
      <c r="M254" s="514">
        <v>1</v>
      </c>
      <c r="N254" s="514">
        <v>4</v>
      </c>
      <c r="O254" s="515"/>
      <c r="P254" s="408"/>
      <c r="Q254" s="408"/>
      <c r="R254" s="506" t="s">
        <v>114</v>
      </c>
      <c r="S254" s="507" t="s">
        <v>328</v>
      </c>
      <c r="T254" s="516">
        <v>480</v>
      </c>
      <c r="U254" s="508">
        <v>498</v>
      </c>
      <c r="V254" s="430">
        <v>0</v>
      </c>
      <c r="W254" s="430">
        <v>0</v>
      </c>
      <c r="X254" s="430">
        <v>0</v>
      </c>
      <c r="Y254" s="430">
        <v>0</v>
      </c>
      <c r="Z254" s="395" t="s">
        <v>309</v>
      </c>
    </row>
    <row r="255" spans="1:26" s="47" customFormat="1" ht="37.5" customHeight="1">
      <c r="A255" s="223"/>
      <c r="B255" s="223"/>
      <c r="C255" s="223"/>
      <c r="D255" s="223"/>
      <c r="E255" s="223"/>
      <c r="F255" s="223"/>
      <c r="G255" s="223"/>
      <c r="H255" s="223"/>
      <c r="I255" s="224"/>
      <c r="J255" s="224"/>
      <c r="K255" s="224"/>
      <c r="L255" s="224"/>
      <c r="M255" s="224"/>
      <c r="N255" s="224"/>
      <c r="O255" s="224"/>
      <c r="P255" s="224"/>
      <c r="Q255" s="224"/>
      <c r="R255" s="71" t="s">
        <v>57</v>
      </c>
      <c r="S255" s="72" t="s">
        <v>320</v>
      </c>
      <c r="T255" s="185">
        <v>100</v>
      </c>
      <c r="U255" s="185">
        <v>100</v>
      </c>
      <c r="V255" s="138">
        <v>0</v>
      </c>
      <c r="W255" s="264">
        <v>0</v>
      </c>
      <c r="X255" s="138">
        <v>0</v>
      </c>
      <c r="Y255" s="138">
        <v>0</v>
      </c>
      <c r="Z255" s="138">
        <v>100</v>
      </c>
    </row>
    <row r="256" spans="1:26" s="318" customFormat="1" ht="36.75">
      <c r="A256" s="426">
        <v>6</v>
      </c>
      <c r="B256" s="426">
        <v>7</v>
      </c>
      <c r="C256" s="426">
        <v>5</v>
      </c>
      <c r="D256" s="427">
        <v>0</v>
      </c>
      <c r="E256" s="427">
        <v>7</v>
      </c>
      <c r="F256" s="427">
        <v>0</v>
      </c>
      <c r="G256" s="427">
        <v>7</v>
      </c>
      <c r="H256" s="427">
        <v>0</v>
      </c>
      <c r="I256" s="428">
        <v>1</v>
      </c>
      <c r="J256" s="428">
        <v>5</v>
      </c>
      <c r="K256" s="428">
        <v>7</v>
      </c>
      <c r="L256" s="428">
        <v>2</v>
      </c>
      <c r="M256" s="428">
        <v>0</v>
      </c>
      <c r="N256" s="428">
        <v>3</v>
      </c>
      <c r="O256" s="408"/>
      <c r="P256" s="408"/>
      <c r="Q256" s="408"/>
      <c r="R256" s="506" t="s">
        <v>115</v>
      </c>
      <c r="S256" s="507" t="s">
        <v>328</v>
      </c>
      <c r="T256" s="508">
        <v>622.5</v>
      </c>
      <c r="U256" s="508">
        <v>0</v>
      </c>
      <c r="V256" s="508">
        <v>0</v>
      </c>
      <c r="W256" s="508">
        <v>0</v>
      </c>
      <c r="X256" s="508">
        <v>0</v>
      </c>
      <c r="Y256" s="508">
        <v>0</v>
      </c>
      <c r="Z256" s="395" t="s">
        <v>309</v>
      </c>
    </row>
    <row r="257" spans="1:26" s="47" customFormat="1" ht="36" customHeight="1">
      <c r="A257" s="223"/>
      <c r="B257" s="223"/>
      <c r="C257" s="223"/>
      <c r="D257" s="223"/>
      <c r="E257" s="223"/>
      <c r="F257" s="223"/>
      <c r="G257" s="223"/>
      <c r="H257" s="223"/>
      <c r="I257" s="224"/>
      <c r="J257" s="224"/>
      <c r="K257" s="224"/>
      <c r="L257" s="224"/>
      <c r="M257" s="224"/>
      <c r="N257" s="224"/>
      <c r="O257" s="224"/>
      <c r="P257" s="224"/>
      <c r="Q257" s="224"/>
      <c r="R257" s="216" t="s">
        <v>193</v>
      </c>
      <c r="S257" s="72" t="s">
        <v>320</v>
      </c>
      <c r="T257" s="185">
        <v>100</v>
      </c>
      <c r="U257" s="185">
        <v>0</v>
      </c>
      <c r="V257" s="185">
        <v>0</v>
      </c>
      <c r="W257" s="330">
        <v>0</v>
      </c>
      <c r="X257" s="185">
        <v>0</v>
      </c>
      <c r="Y257" s="185">
        <v>0</v>
      </c>
      <c r="Z257" s="138">
        <f>T257+U257+V257+W257+X257+Y257</f>
        <v>100</v>
      </c>
    </row>
    <row r="258" spans="1:26" s="318" customFormat="1" ht="36">
      <c r="A258" s="517">
        <v>6</v>
      </c>
      <c r="B258" s="517">
        <v>7</v>
      </c>
      <c r="C258" s="517">
        <v>5</v>
      </c>
      <c r="D258" s="518">
        <v>0</v>
      </c>
      <c r="E258" s="518">
        <v>7</v>
      </c>
      <c r="F258" s="518">
        <v>0</v>
      </c>
      <c r="G258" s="518">
        <v>7</v>
      </c>
      <c r="H258" s="518">
        <v>0</v>
      </c>
      <c r="I258" s="519">
        <v>1</v>
      </c>
      <c r="J258" s="519">
        <v>5</v>
      </c>
      <c r="K258" s="519">
        <v>2</v>
      </c>
      <c r="L258" s="519">
        <v>2</v>
      </c>
      <c r="M258" s="519">
        <v>0</v>
      </c>
      <c r="N258" s="519">
        <v>9</v>
      </c>
      <c r="O258" s="408"/>
      <c r="P258" s="408"/>
      <c r="Q258" s="408"/>
      <c r="R258" s="520" t="s">
        <v>116</v>
      </c>
      <c r="S258" s="521" t="s">
        <v>328</v>
      </c>
      <c r="T258" s="508">
        <v>162.9</v>
      </c>
      <c r="U258" s="508">
        <v>0</v>
      </c>
      <c r="V258" s="508">
        <v>0</v>
      </c>
      <c r="W258" s="508">
        <v>0</v>
      </c>
      <c r="X258" s="508">
        <v>0</v>
      </c>
      <c r="Y258" s="508">
        <v>0</v>
      </c>
      <c r="Z258" s="395" t="s">
        <v>309</v>
      </c>
    </row>
    <row r="259" spans="1:26" s="4" customFormat="1" ht="36">
      <c r="A259" s="238"/>
      <c r="B259" s="238"/>
      <c r="C259" s="238"/>
      <c r="D259" s="238"/>
      <c r="E259" s="238"/>
      <c r="F259" s="238"/>
      <c r="G259" s="238"/>
      <c r="H259" s="238"/>
      <c r="I259" s="239"/>
      <c r="J259" s="239"/>
      <c r="K259" s="239"/>
      <c r="L259" s="239"/>
      <c r="M259" s="239"/>
      <c r="N259" s="239"/>
      <c r="O259" s="239"/>
      <c r="P259" s="239"/>
      <c r="Q259" s="239"/>
      <c r="R259" s="73" t="s">
        <v>88</v>
      </c>
      <c r="S259" s="35" t="s">
        <v>320</v>
      </c>
      <c r="T259" s="74">
        <v>4</v>
      </c>
      <c r="U259" s="74">
        <v>0</v>
      </c>
      <c r="V259" s="74">
        <v>0</v>
      </c>
      <c r="W259" s="331">
        <v>0</v>
      </c>
      <c r="X259" s="74">
        <v>0</v>
      </c>
      <c r="Y259" s="74">
        <v>0</v>
      </c>
      <c r="Z259" s="142">
        <f>T259+V259+W259+X259+Y259</f>
        <v>4</v>
      </c>
    </row>
    <row r="260" spans="1:26" s="318" customFormat="1" ht="60">
      <c r="A260" s="517">
        <v>6</v>
      </c>
      <c r="B260" s="517">
        <v>7</v>
      </c>
      <c r="C260" s="517">
        <v>5</v>
      </c>
      <c r="D260" s="518">
        <v>0</v>
      </c>
      <c r="E260" s="518">
        <v>7</v>
      </c>
      <c r="F260" s="518">
        <v>0</v>
      </c>
      <c r="G260" s="518">
        <v>7</v>
      </c>
      <c r="H260" s="518">
        <v>0</v>
      </c>
      <c r="I260" s="519">
        <v>1</v>
      </c>
      <c r="J260" s="519">
        <v>5</v>
      </c>
      <c r="K260" s="519">
        <v>2</v>
      </c>
      <c r="L260" s="519">
        <v>2</v>
      </c>
      <c r="M260" s="519">
        <v>1</v>
      </c>
      <c r="N260" s="519">
        <v>6</v>
      </c>
      <c r="O260" s="408"/>
      <c r="P260" s="408"/>
      <c r="Q260" s="408"/>
      <c r="R260" s="520" t="s">
        <v>89</v>
      </c>
      <c r="S260" s="392" t="s">
        <v>328</v>
      </c>
      <c r="T260" s="418">
        <v>0</v>
      </c>
      <c r="U260" s="418">
        <v>20</v>
      </c>
      <c r="V260" s="418">
        <v>0</v>
      </c>
      <c r="W260" s="418">
        <v>0</v>
      </c>
      <c r="X260" s="418">
        <v>0</v>
      </c>
      <c r="Y260" s="418">
        <v>0</v>
      </c>
      <c r="Z260" s="395" t="s">
        <v>309</v>
      </c>
    </row>
    <row r="261" spans="1:26" s="47" customFormat="1" ht="72.75" customHeight="1">
      <c r="A261" s="223"/>
      <c r="B261" s="223"/>
      <c r="C261" s="223"/>
      <c r="D261" s="223"/>
      <c r="E261" s="223"/>
      <c r="F261" s="223"/>
      <c r="G261" s="223"/>
      <c r="H261" s="223"/>
      <c r="I261" s="224"/>
      <c r="J261" s="224"/>
      <c r="K261" s="224"/>
      <c r="L261" s="224"/>
      <c r="M261" s="224"/>
      <c r="N261" s="224"/>
      <c r="O261" s="224"/>
      <c r="P261" s="224"/>
      <c r="Q261" s="224"/>
      <c r="R261" s="76" t="s">
        <v>90</v>
      </c>
      <c r="S261" s="30" t="s">
        <v>320</v>
      </c>
      <c r="T261" s="31">
        <v>0</v>
      </c>
      <c r="U261" s="31">
        <v>0.1</v>
      </c>
      <c r="V261" s="75">
        <v>0</v>
      </c>
      <c r="W261" s="329">
        <v>0</v>
      </c>
      <c r="X261" s="75">
        <v>0</v>
      </c>
      <c r="Y261" s="75">
        <v>0</v>
      </c>
      <c r="Z261" s="42">
        <v>0.1</v>
      </c>
    </row>
    <row r="262" spans="1:26" s="318" customFormat="1" ht="36.75">
      <c r="A262" s="522">
        <v>6</v>
      </c>
      <c r="B262" s="522">
        <v>7</v>
      </c>
      <c r="C262" s="522">
        <v>5</v>
      </c>
      <c r="D262" s="523">
        <v>0</v>
      </c>
      <c r="E262" s="523">
        <v>7</v>
      </c>
      <c r="F262" s="523">
        <v>0</v>
      </c>
      <c r="G262" s="523">
        <v>7</v>
      </c>
      <c r="H262" s="523">
        <v>0</v>
      </c>
      <c r="I262" s="524">
        <v>1</v>
      </c>
      <c r="J262" s="524">
        <v>5</v>
      </c>
      <c r="K262" s="524">
        <v>7</v>
      </c>
      <c r="L262" s="524">
        <v>4</v>
      </c>
      <c r="M262" s="524">
        <v>1</v>
      </c>
      <c r="N262" s="524">
        <v>8</v>
      </c>
      <c r="O262" s="525"/>
      <c r="P262" s="408"/>
      <c r="Q262" s="408"/>
      <c r="R262" s="526" t="s">
        <v>58</v>
      </c>
      <c r="S262" s="527" t="s">
        <v>328</v>
      </c>
      <c r="T262" s="528">
        <v>0</v>
      </c>
      <c r="U262" s="528">
        <v>331.9</v>
      </c>
      <c r="V262" s="528">
        <v>0</v>
      </c>
      <c r="W262" s="529">
        <v>0</v>
      </c>
      <c r="X262" s="529">
        <v>0</v>
      </c>
      <c r="Y262" s="529">
        <v>0</v>
      </c>
      <c r="Z262" s="395" t="s">
        <v>309</v>
      </c>
    </row>
    <row r="263" spans="1:26" s="47" customFormat="1" ht="40.5" customHeight="1">
      <c r="A263" s="240"/>
      <c r="B263" s="240"/>
      <c r="C263" s="240"/>
      <c r="D263" s="240"/>
      <c r="E263" s="240"/>
      <c r="F263" s="240"/>
      <c r="G263" s="240"/>
      <c r="H263" s="240"/>
      <c r="I263" s="241"/>
      <c r="J263" s="241"/>
      <c r="K263" s="241"/>
      <c r="L263" s="241"/>
      <c r="M263" s="241"/>
      <c r="N263" s="241"/>
      <c r="O263" s="242"/>
      <c r="P263" s="224"/>
      <c r="Q263" s="224"/>
      <c r="R263" s="217" t="s">
        <v>31</v>
      </c>
      <c r="S263" s="152" t="s">
        <v>329</v>
      </c>
      <c r="T263" s="165" t="s">
        <v>327</v>
      </c>
      <c r="U263" s="180">
        <v>1</v>
      </c>
      <c r="V263" s="180">
        <v>0</v>
      </c>
      <c r="W263" s="332">
        <v>0</v>
      </c>
      <c r="X263" s="180">
        <v>0</v>
      </c>
      <c r="Y263" s="180">
        <v>0</v>
      </c>
      <c r="Z263" s="20">
        <v>1</v>
      </c>
    </row>
    <row r="264" spans="1:26" s="325" customFormat="1" ht="44.25" customHeight="1">
      <c r="A264" s="530">
        <v>6</v>
      </c>
      <c r="B264" s="530">
        <v>7</v>
      </c>
      <c r="C264" s="530">
        <v>5</v>
      </c>
      <c r="D264" s="530">
        <v>0</v>
      </c>
      <c r="E264" s="530">
        <v>7</v>
      </c>
      <c r="F264" s="530">
        <v>0</v>
      </c>
      <c r="G264" s="530">
        <v>7</v>
      </c>
      <c r="H264" s="530">
        <v>0</v>
      </c>
      <c r="I264" s="431">
        <v>1</v>
      </c>
      <c r="J264" s="431">
        <v>5</v>
      </c>
      <c r="K264" s="531">
        <v>0</v>
      </c>
      <c r="L264" s="531">
        <v>1</v>
      </c>
      <c r="M264" s="531" t="s">
        <v>340</v>
      </c>
      <c r="N264" s="531">
        <v>0</v>
      </c>
      <c r="O264" s="531">
        <v>4</v>
      </c>
      <c r="P264" s="531">
        <v>1</v>
      </c>
      <c r="Q264" s="532" t="s">
        <v>326</v>
      </c>
      <c r="R264" s="533" t="s">
        <v>180</v>
      </c>
      <c r="S264" s="534" t="s">
        <v>319</v>
      </c>
      <c r="T264" s="534">
        <v>0</v>
      </c>
      <c r="U264" s="394">
        <v>0</v>
      </c>
      <c r="V264" s="414">
        <v>11.1</v>
      </c>
      <c r="W264" s="394">
        <v>0</v>
      </c>
      <c r="X264" s="394">
        <v>0</v>
      </c>
      <c r="Y264" s="394">
        <v>0</v>
      </c>
      <c r="Z264" s="395" t="s">
        <v>309</v>
      </c>
    </row>
    <row r="265" spans="1:26" s="60" customFormat="1" ht="37.5" customHeight="1">
      <c r="A265" s="235"/>
      <c r="B265" s="235"/>
      <c r="C265" s="235"/>
      <c r="D265" s="235"/>
      <c r="E265" s="235"/>
      <c r="F265" s="235"/>
      <c r="G265" s="235"/>
      <c r="H265" s="235"/>
      <c r="I265" s="236"/>
      <c r="J265" s="236"/>
      <c r="K265" s="243"/>
      <c r="L265" s="243"/>
      <c r="M265" s="243"/>
      <c r="N265" s="243"/>
      <c r="O265" s="243"/>
      <c r="P265" s="243"/>
      <c r="Q265" s="244"/>
      <c r="R265" s="251" t="s">
        <v>175</v>
      </c>
      <c r="S265" s="82" t="s">
        <v>320</v>
      </c>
      <c r="T265" s="82"/>
      <c r="U265" s="77"/>
      <c r="V265" s="75">
        <v>70</v>
      </c>
      <c r="W265" s="333">
        <v>0</v>
      </c>
      <c r="X265" s="333">
        <v>0</v>
      </c>
      <c r="Y265" s="333">
        <v>0</v>
      </c>
      <c r="Z265" s="334">
        <v>100</v>
      </c>
    </row>
    <row r="266" spans="1:26" s="325" customFormat="1" ht="33" customHeight="1">
      <c r="A266" s="530">
        <v>6</v>
      </c>
      <c r="B266" s="530">
        <v>7</v>
      </c>
      <c r="C266" s="530">
        <v>5</v>
      </c>
      <c r="D266" s="530">
        <v>0</v>
      </c>
      <c r="E266" s="530">
        <v>7</v>
      </c>
      <c r="F266" s="530">
        <v>0</v>
      </c>
      <c r="G266" s="530">
        <v>7</v>
      </c>
      <c r="H266" s="530">
        <v>0</v>
      </c>
      <c r="I266" s="431">
        <v>1</v>
      </c>
      <c r="J266" s="431">
        <v>5</v>
      </c>
      <c r="K266" s="431">
        <v>0</v>
      </c>
      <c r="L266" s="431">
        <v>1</v>
      </c>
      <c r="M266" s="431">
        <v>1</v>
      </c>
      <c r="N266" s="431">
        <v>0</v>
      </c>
      <c r="O266" s="431">
        <v>4</v>
      </c>
      <c r="P266" s="431">
        <v>1</v>
      </c>
      <c r="Q266" s="431" t="s">
        <v>174</v>
      </c>
      <c r="R266" s="535" t="s">
        <v>59</v>
      </c>
      <c r="S266" s="534" t="s">
        <v>319</v>
      </c>
      <c r="T266" s="534">
        <v>0</v>
      </c>
      <c r="U266" s="394">
        <v>0</v>
      </c>
      <c r="V266" s="536">
        <v>210.7</v>
      </c>
      <c r="W266" s="534">
        <v>0</v>
      </c>
      <c r="X266" s="534">
        <v>0</v>
      </c>
      <c r="Y266" s="534">
        <v>0</v>
      </c>
      <c r="Z266" s="537"/>
    </row>
    <row r="267" spans="1:26" s="197" customFormat="1" ht="36.75" customHeight="1">
      <c r="A267" s="245"/>
      <c r="B267" s="245"/>
      <c r="C267" s="245"/>
      <c r="D267" s="245"/>
      <c r="E267" s="245"/>
      <c r="F267" s="245"/>
      <c r="G267" s="235"/>
      <c r="H267" s="235"/>
      <c r="I267" s="236"/>
      <c r="J267" s="236"/>
      <c r="K267" s="236"/>
      <c r="L267" s="236"/>
      <c r="M267" s="236"/>
      <c r="N267" s="236"/>
      <c r="O267" s="236"/>
      <c r="P267" s="236"/>
      <c r="Q267" s="236"/>
      <c r="R267" s="252" t="s">
        <v>176</v>
      </c>
      <c r="S267" s="82" t="s">
        <v>320</v>
      </c>
      <c r="T267" s="82"/>
      <c r="U267" s="77"/>
      <c r="V267" s="150">
        <v>70</v>
      </c>
      <c r="W267" s="335">
        <v>70</v>
      </c>
      <c r="X267" s="335">
        <v>100</v>
      </c>
      <c r="Y267" s="335">
        <v>100</v>
      </c>
      <c r="Z267" s="271"/>
    </row>
    <row r="268" spans="1:26" s="325" customFormat="1" ht="36.75" customHeight="1">
      <c r="A268" s="538">
        <v>6</v>
      </c>
      <c r="B268" s="538">
        <v>7</v>
      </c>
      <c r="C268" s="538">
        <v>5</v>
      </c>
      <c r="D268" s="538">
        <v>0</v>
      </c>
      <c r="E268" s="538">
        <v>7</v>
      </c>
      <c r="F268" s="538">
        <v>0</v>
      </c>
      <c r="G268" s="538">
        <v>7</v>
      </c>
      <c r="H268" s="538">
        <v>0</v>
      </c>
      <c r="I268" s="539">
        <v>1</v>
      </c>
      <c r="J268" s="539">
        <v>5</v>
      </c>
      <c r="K268" s="390">
        <v>0</v>
      </c>
      <c r="L268" s="390">
        <v>1</v>
      </c>
      <c r="M268" s="390" t="s">
        <v>340</v>
      </c>
      <c r="N268" s="390">
        <v>0</v>
      </c>
      <c r="O268" s="390">
        <v>4</v>
      </c>
      <c r="P268" s="390">
        <v>5</v>
      </c>
      <c r="Q268" s="540" t="s">
        <v>326</v>
      </c>
      <c r="R268" s="533" t="s">
        <v>274</v>
      </c>
      <c r="S268" s="534" t="s">
        <v>319</v>
      </c>
      <c r="T268" s="534">
        <v>0</v>
      </c>
      <c r="U268" s="394">
        <v>0</v>
      </c>
      <c r="V268" s="394">
        <v>0</v>
      </c>
      <c r="W268" s="394">
        <v>400</v>
      </c>
      <c r="X268" s="394">
        <v>0</v>
      </c>
      <c r="Y268" s="394">
        <v>0</v>
      </c>
      <c r="Z268" s="395" t="s">
        <v>309</v>
      </c>
    </row>
    <row r="269" spans="1:26" s="197" customFormat="1" ht="27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299" t="s">
        <v>275</v>
      </c>
      <c r="S269" s="37" t="s">
        <v>329</v>
      </c>
      <c r="T269" s="300" t="s">
        <v>327</v>
      </c>
      <c r="U269" s="193" t="s">
        <v>327</v>
      </c>
      <c r="V269" s="314" t="s">
        <v>327</v>
      </c>
      <c r="W269" s="294">
        <v>1</v>
      </c>
      <c r="X269" s="193" t="s">
        <v>327</v>
      </c>
      <c r="Y269" s="193" t="s">
        <v>327</v>
      </c>
      <c r="Z269" s="193">
        <v>1</v>
      </c>
    </row>
    <row r="270" spans="1:26" s="47" customFormat="1" ht="24.75">
      <c r="A270" s="223"/>
      <c r="B270" s="223"/>
      <c r="C270" s="223"/>
      <c r="D270" s="223"/>
      <c r="E270" s="223"/>
      <c r="F270" s="223"/>
      <c r="G270" s="223"/>
      <c r="H270" s="223"/>
      <c r="I270" s="224"/>
      <c r="J270" s="224"/>
      <c r="K270" s="224"/>
      <c r="L270" s="224"/>
      <c r="M270" s="224"/>
      <c r="N270" s="224"/>
      <c r="O270" s="224"/>
      <c r="P270" s="224"/>
      <c r="Q270" s="224"/>
      <c r="R270" s="71" t="s">
        <v>117</v>
      </c>
      <c r="S270" s="199" t="s">
        <v>328</v>
      </c>
      <c r="T270" s="200">
        <f>T276+T280+T284</f>
        <v>6790.4</v>
      </c>
      <c r="U270" s="200">
        <f>U276+U280+U284</f>
        <v>6940.9</v>
      </c>
      <c r="V270" s="200">
        <f>SUM(V276+V280+V284+V288+V290)</f>
        <v>6452.700000000001</v>
      </c>
      <c r="W270" s="336">
        <f>SUM(W276+W280+W284+W288+W290)</f>
        <v>954</v>
      </c>
      <c r="X270" s="200">
        <f>X276+X280+X284</f>
        <v>954</v>
      </c>
      <c r="Y270" s="200">
        <f>Y276+Y280+Y284</f>
        <v>954</v>
      </c>
      <c r="Z270" s="201" t="s">
        <v>309</v>
      </c>
    </row>
    <row r="271" spans="1:26" s="47" customFormat="1" ht="24.75">
      <c r="A271" s="223"/>
      <c r="B271" s="223"/>
      <c r="C271" s="223"/>
      <c r="D271" s="223"/>
      <c r="E271" s="223"/>
      <c r="F271" s="223"/>
      <c r="G271" s="223"/>
      <c r="H271" s="223"/>
      <c r="I271" s="224"/>
      <c r="J271" s="224"/>
      <c r="K271" s="224"/>
      <c r="L271" s="224"/>
      <c r="M271" s="224"/>
      <c r="N271" s="224"/>
      <c r="O271" s="224"/>
      <c r="P271" s="224"/>
      <c r="Q271" s="224"/>
      <c r="R271" s="71" t="s">
        <v>118</v>
      </c>
      <c r="S271" s="72" t="s">
        <v>320</v>
      </c>
      <c r="T271" s="185">
        <v>87</v>
      </c>
      <c r="U271" s="185">
        <v>87</v>
      </c>
      <c r="V271" s="185">
        <v>87</v>
      </c>
      <c r="W271" s="330">
        <v>87</v>
      </c>
      <c r="X271" s="185">
        <v>87</v>
      </c>
      <c r="Y271" s="185">
        <v>87</v>
      </c>
      <c r="Z271" s="185">
        <v>87</v>
      </c>
    </row>
    <row r="272" spans="1:26" s="47" customFormat="1" ht="36.75">
      <c r="A272" s="223"/>
      <c r="B272" s="223"/>
      <c r="C272" s="223"/>
      <c r="D272" s="223"/>
      <c r="E272" s="223"/>
      <c r="F272" s="223"/>
      <c r="G272" s="223"/>
      <c r="H272" s="223"/>
      <c r="I272" s="224"/>
      <c r="J272" s="224"/>
      <c r="K272" s="224"/>
      <c r="L272" s="224"/>
      <c r="M272" s="224"/>
      <c r="N272" s="224"/>
      <c r="O272" s="224"/>
      <c r="P272" s="224"/>
      <c r="Q272" s="224"/>
      <c r="R272" s="71" t="s">
        <v>119</v>
      </c>
      <c r="S272" s="72" t="s">
        <v>320</v>
      </c>
      <c r="T272" s="70">
        <f>T270/T22*100</f>
        <v>1.2466396412092386</v>
      </c>
      <c r="U272" s="70">
        <v>0.8</v>
      </c>
      <c r="V272" s="75" t="s">
        <v>327</v>
      </c>
      <c r="W272" s="329" t="s">
        <v>327</v>
      </c>
      <c r="X272" s="75" t="s">
        <v>327</v>
      </c>
      <c r="Y272" s="75" t="s">
        <v>327</v>
      </c>
      <c r="Z272" s="70">
        <v>1.2</v>
      </c>
    </row>
    <row r="273" spans="1:26" s="47" customFormat="1" ht="39.75" customHeight="1">
      <c r="A273" s="223"/>
      <c r="B273" s="223"/>
      <c r="C273" s="223"/>
      <c r="D273" s="223"/>
      <c r="E273" s="223"/>
      <c r="F273" s="223"/>
      <c r="G273" s="223"/>
      <c r="H273" s="223"/>
      <c r="I273" s="224"/>
      <c r="J273" s="224"/>
      <c r="K273" s="224"/>
      <c r="L273" s="224"/>
      <c r="M273" s="224"/>
      <c r="N273" s="224"/>
      <c r="O273" s="224"/>
      <c r="P273" s="224"/>
      <c r="Q273" s="224"/>
      <c r="R273" s="247" t="s">
        <v>60</v>
      </c>
      <c r="S273" s="72" t="s">
        <v>408</v>
      </c>
      <c r="T273" s="72">
        <v>1</v>
      </c>
      <c r="U273" s="72">
        <v>1</v>
      </c>
      <c r="V273" s="72">
        <v>1</v>
      </c>
      <c r="W273" s="337">
        <v>1</v>
      </c>
      <c r="X273" s="72">
        <v>1</v>
      </c>
      <c r="Y273" s="72">
        <v>1</v>
      </c>
      <c r="Z273" s="72" t="s">
        <v>309</v>
      </c>
    </row>
    <row r="274" spans="1:26" s="47" customFormat="1" ht="24.75">
      <c r="A274" s="223"/>
      <c r="B274" s="223"/>
      <c r="C274" s="223"/>
      <c r="D274" s="223"/>
      <c r="E274" s="223"/>
      <c r="F274" s="223"/>
      <c r="G274" s="223"/>
      <c r="H274" s="223"/>
      <c r="I274" s="224"/>
      <c r="J274" s="224"/>
      <c r="K274" s="224"/>
      <c r="L274" s="224"/>
      <c r="M274" s="224"/>
      <c r="N274" s="224"/>
      <c r="O274" s="224"/>
      <c r="P274" s="224"/>
      <c r="Q274" s="224"/>
      <c r="R274" s="71" t="s">
        <v>61</v>
      </c>
      <c r="S274" s="72" t="s">
        <v>320</v>
      </c>
      <c r="T274" s="72">
        <v>28.5</v>
      </c>
      <c r="U274" s="185">
        <v>29</v>
      </c>
      <c r="V274" s="185">
        <v>29</v>
      </c>
      <c r="W274" s="330">
        <v>29</v>
      </c>
      <c r="X274" s="185">
        <v>29</v>
      </c>
      <c r="Y274" s="185">
        <v>29</v>
      </c>
      <c r="Z274" s="185">
        <v>29</v>
      </c>
    </row>
    <row r="275" spans="1:26" s="47" customFormat="1" ht="15">
      <c r="A275" s="223"/>
      <c r="B275" s="223"/>
      <c r="C275" s="223"/>
      <c r="D275" s="223"/>
      <c r="E275" s="223"/>
      <c r="F275" s="223"/>
      <c r="G275" s="223"/>
      <c r="H275" s="223"/>
      <c r="I275" s="224"/>
      <c r="J275" s="224"/>
      <c r="K275" s="224"/>
      <c r="L275" s="224"/>
      <c r="M275" s="224"/>
      <c r="N275" s="224"/>
      <c r="O275" s="224"/>
      <c r="P275" s="224"/>
      <c r="Q275" s="224"/>
      <c r="R275" s="80" t="s">
        <v>120</v>
      </c>
      <c r="S275" s="81" t="s">
        <v>320</v>
      </c>
      <c r="T275" s="186">
        <v>13</v>
      </c>
      <c r="U275" s="81">
        <v>13.5</v>
      </c>
      <c r="V275" s="75">
        <v>13.5</v>
      </c>
      <c r="W275" s="329">
        <v>13.5</v>
      </c>
      <c r="X275" s="75">
        <v>13.5</v>
      </c>
      <c r="Y275" s="75">
        <v>13.5</v>
      </c>
      <c r="Z275" s="72">
        <v>13.5</v>
      </c>
    </row>
    <row r="276" spans="1:26" s="318" customFormat="1" ht="24.75">
      <c r="A276" s="407">
        <v>6</v>
      </c>
      <c r="B276" s="407">
        <v>7</v>
      </c>
      <c r="C276" s="407">
        <v>5</v>
      </c>
      <c r="D276" s="407">
        <v>0</v>
      </c>
      <c r="E276" s="407">
        <v>7</v>
      </c>
      <c r="F276" s="407">
        <v>0</v>
      </c>
      <c r="G276" s="407">
        <v>7</v>
      </c>
      <c r="H276" s="407">
        <v>0</v>
      </c>
      <c r="I276" s="408">
        <v>1</v>
      </c>
      <c r="J276" s="408">
        <v>5</v>
      </c>
      <c r="K276" s="408">
        <v>0</v>
      </c>
      <c r="L276" s="408">
        <v>2</v>
      </c>
      <c r="M276" s="531" t="s">
        <v>340</v>
      </c>
      <c r="N276" s="408">
        <v>0</v>
      </c>
      <c r="O276" s="408">
        <v>2</v>
      </c>
      <c r="P276" s="408">
        <v>4</v>
      </c>
      <c r="Q276" s="408" t="s">
        <v>326</v>
      </c>
      <c r="R276" s="541" t="s">
        <v>62</v>
      </c>
      <c r="S276" s="507" t="s">
        <v>328</v>
      </c>
      <c r="T276" s="508">
        <v>798.4</v>
      </c>
      <c r="U276" s="508">
        <v>801.4</v>
      </c>
      <c r="V276" s="414">
        <v>368.1</v>
      </c>
      <c r="W276" s="394">
        <v>368</v>
      </c>
      <c r="X276" s="394">
        <v>368</v>
      </c>
      <c r="Y276" s="394">
        <v>368</v>
      </c>
      <c r="Z276" s="395" t="s">
        <v>309</v>
      </c>
    </row>
    <row r="277" spans="1:26" s="47" customFormat="1" ht="36.75">
      <c r="A277" s="223"/>
      <c r="B277" s="223"/>
      <c r="C277" s="223"/>
      <c r="D277" s="223"/>
      <c r="E277" s="223"/>
      <c r="F277" s="223"/>
      <c r="G277" s="223"/>
      <c r="H277" s="223"/>
      <c r="I277" s="224"/>
      <c r="J277" s="224"/>
      <c r="K277" s="224"/>
      <c r="L277" s="224"/>
      <c r="M277" s="224"/>
      <c r="N277" s="224"/>
      <c r="O277" s="224"/>
      <c r="P277" s="224"/>
      <c r="Q277" s="224"/>
      <c r="R277" s="71" t="s">
        <v>121</v>
      </c>
      <c r="S277" s="72" t="s">
        <v>319</v>
      </c>
      <c r="T277" s="72">
        <v>8.3</v>
      </c>
      <c r="U277" s="72">
        <v>8.3</v>
      </c>
      <c r="V277" s="75">
        <v>11</v>
      </c>
      <c r="W277" s="329">
        <v>11</v>
      </c>
      <c r="X277" s="75">
        <v>11</v>
      </c>
      <c r="Y277" s="75">
        <v>11</v>
      </c>
      <c r="Z277" s="75">
        <v>11</v>
      </c>
    </row>
    <row r="278" spans="1:26" s="47" customFormat="1" ht="24.75">
      <c r="A278" s="223"/>
      <c r="B278" s="223"/>
      <c r="C278" s="223"/>
      <c r="D278" s="223"/>
      <c r="E278" s="223"/>
      <c r="F278" s="223"/>
      <c r="G278" s="223"/>
      <c r="H278" s="223"/>
      <c r="I278" s="224"/>
      <c r="J278" s="224"/>
      <c r="K278" s="224"/>
      <c r="L278" s="224"/>
      <c r="M278" s="224"/>
      <c r="N278" s="224"/>
      <c r="O278" s="224"/>
      <c r="P278" s="224"/>
      <c r="Q278" s="224"/>
      <c r="R278" s="71" t="s">
        <v>63</v>
      </c>
      <c r="S278" s="72" t="s">
        <v>330</v>
      </c>
      <c r="T278" s="72">
        <v>163</v>
      </c>
      <c r="U278" s="72">
        <v>333</v>
      </c>
      <c r="V278" s="104">
        <v>231</v>
      </c>
      <c r="W278" s="338">
        <v>231</v>
      </c>
      <c r="X278" s="104">
        <v>231</v>
      </c>
      <c r="Y278" s="104">
        <v>231</v>
      </c>
      <c r="Z278" s="153">
        <v>1420</v>
      </c>
    </row>
    <row r="279" spans="1:26" s="47" customFormat="1" ht="36.75">
      <c r="A279" s="223"/>
      <c r="B279" s="223"/>
      <c r="C279" s="223"/>
      <c r="D279" s="223"/>
      <c r="E279" s="223"/>
      <c r="F279" s="223"/>
      <c r="G279" s="223"/>
      <c r="H279" s="223"/>
      <c r="I279" s="224"/>
      <c r="J279" s="224"/>
      <c r="K279" s="224"/>
      <c r="L279" s="224"/>
      <c r="M279" s="224"/>
      <c r="N279" s="224"/>
      <c r="O279" s="224"/>
      <c r="P279" s="224"/>
      <c r="Q279" s="224"/>
      <c r="R279" s="71" t="s">
        <v>173</v>
      </c>
      <c r="S279" s="72" t="s">
        <v>319</v>
      </c>
      <c r="T279" s="70">
        <v>2306</v>
      </c>
      <c r="U279" s="70">
        <v>2306</v>
      </c>
      <c r="V279" s="70">
        <v>2306</v>
      </c>
      <c r="W279" s="339">
        <v>2306</v>
      </c>
      <c r="X279" s="70">
        <v>2306</v>
      </c>
      <c r="Y279" s="70">
        <v>2306</v>
      </c>
      <c r="Z279" s="75">
        <v>2306</v>
      </c>
    </row>
    <row r="280" spans="1:26" s="318" customFormat="1" ht="24.75">
      <c r="A280" s="426">
        <v>6</v>
      </c>
      <c r="B280" s="426">
        <v>7</v>
      </c>
      <c r="C280" s="426">
        <v>5</v>
      </c>
      <c r="D280" s="427">
        <v>0</v>
      </c>
      <c r="E280" s="427">
        <v>7</v>
      </c>
      <c r="F280" s="427">
        <v>0</v>
      </c>
      <c r="G280" s="427">
        <v>7</v>
      </c>
      <c r="H280" s="427">
        <v>0</v>
      </c>
      <c r="I280" s="428">
        <v>1</v>
      </c>
      <c r="J280" s="428">
        <v>5</v>
      </c>
      <c r="K280" s="428">
        <v>7</v>
      </c>
      <c r="L280" s="428">
        <v>2</v>
      </c>
      <c r="M280" s="428">
        <v>0</v>
      </c>
      <c r="N280" s="428">
        <v>2</v>
      </c>
      <c r="O280" s="408"/>
      <c r="P280" s="408"/>
      <c r="Q280" s="408"/>
      <c r="R280" s="506" t="s">
        <v>122</v>
      </c>
      <c r="S280" s="507" t="s">
        <v>328</v>
      </c>
      <c r="T280" s="508">
        <v>5992</v>
      </c>
      <c r="U280" s="508">
        <v>6139.5</v>
      </c>
      <c r="V280" s="394">
        <v>0</v>
      </c>
      <c r="W280" s="394">
        <v>0</v>
      </c>
      <c r="X280" s="394">
        <v>0</v>
      </c>
      <c r="Y280" s="394">
        <v>0</v>
      </c>
      <c r="Z280" s="395" t="s">
        <v>309</v>
      </c>
    </row>
    <row r="281" spans="1:26" s="47" customFormat="1" ht="36.75">
      <c r="A281" s="223"/>
      <c r="B281" s="223"/>
      <c r="C281" s="223"/>
      <c r="D281" s="223"/>
      <c r="E281" s="223"/>
      <c r="F281" s="223"/>
      <c r="G281" s="223"/>
      <c r="H281" s="223"/>
      <c r="I281" s="224"/>
      <c r="J281" s="224"/>
      <c r="K281" s="224"/>
      <c r="L281" s="224"/>
      <c r="M281" s="224"/>
      <c r="N281" s="224"/>
      <c r="O281" s="224"/>
      <c r="P281" s="224"/>
      <c r="Q281" s="224"/>
      <c r="R281" s="71" t="s">
        <v>32</v>
      </c>
      <c r="S281" s="72" t="s">
        <v>319</v>
      </c>
      <c r="T281" s="70">
        <v>85</v>
      </c>
      <c r="U281" s="78">
        <v>85</v>
      </c>
      <c r="V281" s="78">
        <v>0</v>
      </c>
      <c r="W281" s="340">
        <v>85</v>
      </c>
      <c r="X281" s="165">
        <v>85</v>
      </c>
      <c r="Y281" s="165">
        <v>85</v>
      </c>
      <c r="Z281" s="138">
        <v>85</v>
      </c>
    </row>
    <row r="282" spans="1:26" s="47" customFormat="1" ht="24.75">
      <c r="A282" s="223"/>
      <c r="B282" s="223"/>
      <c r="C282" s="223"/>
      <c r="D282" s="223"/>
      <c r="E282" s="223"/>
      <c r="F282" s="223"/>
      <c r="G282" s="223"/>
      <c r="H282" s="223"/>
      <c r="I282" s="224"/>
      <c r="J282" s="224"/>
      <c r="K282" s="224"/>
      <c r="L282" s="224"/>
      <c r="M282" s="224"/>
      <c r="N282" s="224"/>
      <c r="O282" s="224"/>
      <c r="P282" s="224"/>
      <c r="Q282" s="224"/>
      <c r="R282" s="71" t="s">
        <v>63</v>
      </c>
      <c r="S282" s="72" t="s">
        <v>330</v>
      </c>
      <c r="T282" s="72">
        <v>163</v>
      </c>
      <c r="U282" s="79">
        <v>231</v>
      </c>
      <c r="V282" s="70">
        <v>0</v>
      </c>
      <c r="W282" s="341">
        <v>231</v>
      </c>
      <c r="X282" s="341">
        <v>231</v>
      </c>
      <c r="Y282" s="341">
        <v>231</v>
      </c>
      <c r="Z282" s="144">
        <v>231</v>
      </c>
    </row>
    <row r="283" spans="1:26" s="47" customFormat="1" ht="39" customHeight="1">
      <c r="A283" s="223"/>
      <c r="B283" s="223"/>
      <c r="C283" s="223"/>
      <c r="D283" s="223"/>
      <c r="E283" s="223"/>
      <c r="F283" s="223"/>
      <c r="G283" s="223"/>
      <c r="H283" s="223"/>
      <c r="I283" s="224"/>
      <c r="J283" s="224"/>
      <c r="K283" s="224"/>
      <c r="L283" s="224"/>
      <c r="M283" s="224"/>
      <c r="N283" s="224"/>
      <c r="O283" s="224"/>
      <c r="P283" s="224"/>
      <c r="Q283" s="224"/>
      <c r="R283" s="71" t="s">
        <v>259</v>
      </c>
      <c r="S283" s="72" t="s">
        <v>319</v>
      </c>
      <c r="T283" s="70">
        <v>8894</v>
      </c>
      <c r="U283" s="126">
        <v>8894</v>
      </c>
      <c r="V283" s="70">
        <v>0</v>
      </c>
      <c r="W283" s="342">
        <v>8894</v>
      </c>
      <c r="X283" s="342">
        <v>8894</v>
      </c>
      <c r="Y283" s="342">
        <v>8894</v>
      </c>
      <c r="Z283" s="42">
        <v>8894</v>
      </c>
    </row>
    <row r="284" spans="1:26" s="318" customFormat="1" ht="32.25" customHeight="1">
      <c r="A284" s="407">
        <v>6</v>
      </c>
      <c r="B284" s="407">
        <v>7</v>
      </c>
      <c r="C284" s="407">
        <v>5</v>
      </c>
      <c r="D284" s="407">
        <v>0</v>
      </c>
      <c r="E284" s="407">
        <v>7</v>
      </c>
      <c r="F284" s="407">
        <v>0</v>
      </c>
      <c r="G284" s="407">
        <v>7</v>
      </c>
      <c r="H284" s="407">
        <v>0</v>
      </c>
      <c r="I284" s="408">
        <v>1</v>
      </c>
      <c r="J284" s="408">
        <v>5</v>
      </c>
      <c r="K284" s="408">
        <v>0</v>
      </c>
      <c r="L284" s="408">
        <v>2</v>
      </c>
      <c r="M284" s="408">
        <v>2</v>
      </c>
      <c r="N284" s="408">
        <v>0</v>
      </c>
      <c r="O284" s="408">
        <v>2</v>
      </c>
      <c r="P284" s="408">
        <v>4</v>
      </c>
      <c r="Q284" s="408" t="s">
        <v>322</v>
      </c>
      <c r="R284" s="506" t="s">
        <v>183</v>
      </c>
      <c r="S284" s="507" t="s">
        <v>328</v>
      </c>
      <c r="T284" s="534">
        <v>0</v>
      </c>
      <c r="U284" s="534">
        <v>0</v>
      </c>
      <c r="V284" s="414">
        <v>585.7</v>
      </c>
      <c r="W284" s="394">
        <v>586</v>
      </c>
      <c r="X284" s="394">
        <v>586</v>
      </c>
      <c r="Y284" s="394">
        <v>586</v>
      </c>
      <c r="Z284" s="395" t="s">
        <v>309</v>
      </c>
    </row>
    <row r="285" spans="1:26" s="47" customFormat="1" ht="36.75">
      <c r="A285" s="223"/>
      <c r="B285" s="223"/>
      <c r="C285" s="223"/>
      <c r="D285" s="223"/>
      <c r="E285" s="223"/>
      <c r="F285" s="223"/>
      <c r="G285" s="223"/>
      <c r="H285" s="223"/>
      <c r="I285" s="224"/>
      <c r="J285" s="224"/>
      <c r="K285" s="224"/>
      <c r="L285" s="224"/>
      <c r="M285" s="224"/>
      <c r="N285" s="224"/>
      <c r="O285" s="224"/>
      <c r="P285" s="224"/>
      <c r="Q285" s="224"/>
      <c r="R285" s="71" t="s">
        <v>123</v>
      </c>
      <c r="S285" s="72" t="s">
        <v>319</v>
      </c>
      <c r="T285" s="72">
        <v>8.3</v>
      </c>
      <c r="U285" s="72">
        <v>8.3</v>
      </c>
      <c r="V285" s="75">
        <v>11</v>
      </c>
      <c r="W285" s="329">
        <v>11</v>
      </c>
      <c r="X285" s="75">
        <v>11</v>
      </c>
      <c r="Y285" s="75">
        <v>11</v>
      </c>
      <c r="Z285" s="42">
        <v>11</v>
      </c>
    </row>
    <row r="286" spans="1:26" s="47" customFormat="1" ht="24.75">
      <c r="A286" s="223"/>
      <c r="B286" s="223"/>
      <c r="C286" s="223"/>
      <c r="D286" s="223"/>
      <c r="E286" s="223"/>
      <c r="F286" s="223"/>
      <c r="G286" s="223"/>
      <c r="H286" s="223"/>
      <c r="I286" s="224"/>
      <c r="J286" s="224"/>
      <c r="K286" s="224"/>
      <c r="L286" s="224"/>
      <c r="M286" s="224"/>
      <c r="N286" s="224"/>
      <c r="O286" s="224"/>
      <c r="P286" s="224"/>
      <c r="Q286" s="224"/>
      <c r="R286" s="71" t="s">
        <v>63</v>
      </c>
      <c r="S286" s="72" t="s">
        <v>330</v>
      </c>
      <c r="T286" s="72">
        <v>163</v>
      </c>
      <c r="U286" s="72">
        <v>333</v>
      </c>
      <c r="V286" s="104">
        <v>231</v>
      </c>
      <c r="W286" s="338">
        <v>231</v>
      </c>
      <c r="X286" s="104">
        <v>231</v>
      </c>
      <c r="Y286" s="104">
        <v>231</v>
      </c>
      <c r="Z286" s="144">
        <f>T286+U286+V286+W286+X286+Y286</f>
        <v>1420</v>
      </c>
    </row>
    <row r="287" spans="1:26" s="60" customFormat="1" ht="36.75">
      <c r="A287" s="235"/>
      <c r="B287" s="235"/>
      <c r="C287" s="235"/>
      <c r="D287" s="235"/>
      <c r="E287" s="235"/>
      <c r="F287" s="235"/>
      <c r="G287" s="235"/>
      <c r="H287" s="235"/>
      <c r="I287" s="236"/>
      <c r="J287" s="236"/>
      <c r="K287" s="236"/>
      <c r="L287" s="236"/>
      <c r="M287" s="236"/>
      <c r="N287" s="236"/>
      <c r="O287" s="236"/>
      <c r="P287" s="236"/>
      <c r="Q287" s="236"/>
      <c r="R287" s="80" t="s">
        <v>260</v>
      </c>
      <c r="S287" s="81" t="s">
        <v>319</v>
      </c>
      <c r="T287" s="127">
        <v>2306</v>
      </c>
      <c r="U287" s="127">
        <v>2306</v>
      </c>
      <c r="V287" s="127">
        <v>2306</v>
      </c>
      <c r="W287" s="343">
        <v>2306</v>
      </c>
      <c r="X287" s="127">
        <v>2306</v>
      </c>
      <c r="Y287" s="127">
        <v>2306</v>
      </c>
      <c r="Z287" s="198">
        <v>2306</v>
      </c>
    </row>
    <row r="288" spans="1:26" s="325" customFormat="1" ht="33.75" customHeight="1">
      <c r="A288" s="530">
        <v>6</v>
      </c>
      <c r="B288" s="530">
        <v>7</v>
      </c>
      <c r="C288" s="530">
        <v>5</v>
      </c>
      <c r="D288" s="530">
        <v>0</v>
      </c>
      <c r="E288" s="530">
        <v>7</v>
      </c>
      <c r="F288" s="530">
        <v>0</v>
      </c>
      <c r="G288" s="530">
        <v>7</v>
      </c>
      <c r="H288" s="530">
        <v>0</v>
      </c>
      <c r="I288" s="431">
        <v>1</v>
      </c>
      <c r="J288" s="431">
        <v>5</v>
      </c>
      <c r="K288" s="431">
        <v>0</v>
      </c>
      <c r="L288" s="431">
        <v>2</v>
      </c>
      <c r="M288" s="431">
        <v>1</v>
      </c>
      <c r="N288" s="431">
        <v>0</v>
      </c>
      <c r="O288" s="431">
        <v>2</v>
      </c>
      <c r="P288" s="431">
        <v>4</v>
      </c>
      <c r="Q288" s="431" t="s">
        <v>326</v>
      </c>
      <c r="R288" s="535" t="s">
        <v>64</v>
      </c>
      <c r="S288" s="507" t="s">
        <v>328</v>
      </c>
      <c r="T288" s="542">
        <v>0</v>
      </c>
      <c r="U288" s="542">
        <v>0</v>
      </c>
      <c r="V288" s="536">
        <v>2615.9</v>
      </c>
      <c r="W288" s="542">
        <v>0</v>
      </c>
      <c r="X288" s="542">
        <v>0</v>
      </c>
      <c r="Y288" s="542">
        <v>0</v>
      </c>
      <c r="Z288" s="537"/>
    </row>
    <row r="289" spans="1:26" s="197" customFormat="1" ht="34.5" customHeight="1">
      <c r="A289" s="235"/>
      <c r="B289" s="235"/>
      <c r="C289" s="235"/>
      <c r="D289" s="235"/>
      <c r="E289" s="235"/>
      <c r="F289" s="235"/>
      <c r="G289" s="235"/>
      <c r="H289" s="235"/>
      <c r="I289" s="236"/>
      <c r="J289" s="236"/>
      <c r="K289" s="236"/>
      <c r="L289" s="236"/>
      <c r="M289" s="236"/>
      <c r="N289" s="236"/>
      <c r="O289" s="236"/>
      <c r="P289" s="236"/>
      <c r="Q289" s="236"/>
      <c r="R289" s="253" t="s">
        <v>178</v>
      </c>
      <c r="S289" s="72" t="s">
        <v>324</v>
      </c>
      <c r="T289" s="150">
        <v>0</v>
      </c>
      <c r="U289" s="150">
        <v>0</v>
      </c>
      <c r="V289" s="150">
        <v>1466</v>
      </c>
      <c r="W289" s="344">
        <v>1466</v>
      </c>
      <c r="X289" s="344"/>
      <c r="Y289" s="344"/>
      <c r="Z289" s="271"/>
    </row>
    <row r="290" spans="1:26" s="318" customFormat="1" ht="45" customHeight="1">
      <c r="A290" s="407">
        <v>6</v>
      </c>
      <c r="B290" s="407">
        <v>7</v>
      </c>
      <c r="C290" s="407">
        <v>5</v>
      </c>
      <c r="D290" s="407">
        <v>0</v>
      </c>
      <c r="E290" s="407">
        <v>7</v>
      </c>
      <c r="F290" s="407">
        <v>0</v>
      </c>
      <c r="G290" s="407">
        <v>7</v>
      </c>
      <c r="H290" s="407">
        <v>0</v>
      </c>
      <c r="I290" s="408">
        <v>1</v>
      </c>
      <c r="J290" s="408">
        <v>5</v>
      </c>
      <c r="K290" s="408">
        <v>0</v>
      </c>
      <c r="L290" s="408">
        <v>2</v>
      </c>
      <c r="M290" s="408">
        <v>1</v>
      </c>
      <c r="N290" s="408">
        <v>0</v>
      </c>
      <c r="O290" s="408">
        <v>2</v>
      </c>
      <c r="P290" s="408">
        <v>4</v>
      </c>
      <c r="Q290" s="408" t="s">
        <v>322</v>
      </c>
      <c r="R290" s="506" t="s">
        <v>65</v>
      </c>
      <c r="S290" s="507" t="s">
        <v>328</v>
      </c>
      <c r="T290" s="534">
        <v>0</v>
      </c>
      <c r="U290" s="534">
        <v>0</v>
      </c>
      <c r="V290" s="414">
        <v>2883</v>
      </c>
      <c r="W290" s="394">
        <v>0</v>
      </c>
      <c r="X290" s="394">
        <v>0</v>
      </c>
      <c r="Y290" s="394">
        <v>0</v>
      </c>
      <c r="Z290" s="395" t="s">
        <v>309</v>
      </c>
    </row>
    <row r="291" spans="1:26" s="47" customFormat="1" ht="25.5" customHeight="1">
      <c r="A291" s="223"/>
      <c r="B291" s="223"/>
      <c r="C291" s="223"/>
      <c r="D291" s="223"/>
      <c r="E291" s="223"/>
      <c r="F291" s="223"/>
      <c r="G291" s="223"/>
      <c r="H291" s="223"/>
      <c r="I291" s="224"/>
      <c r="J291" s="224"/>
      <c r="K291" s="224"/>
      <c r="L291" s="224"/>
      <c r="M291" s="224"/>
      <c r="N291" s="224"/>
      <c r="O291" s="224"/>
      <c r="P291" s="224"/>
      <c r="Q291" s="224"/>
      <c r="R291" s="254" t="s">
        <v>66</v>
      </c>
      <c r="S291" s="202" t="s">
        <v>320</v>
      </c>
      <c r="T291" s="82"/>
      <c r="U291" s="82">
        <v>0</v>
      </c>
      <c r="V291" s="75">
        <v>100</v>
      </c>
      <c r="W291" s="333">
        <v>100</v>
      </c>
      <c r="X291" s="333">
        <v>0</v>
      </c>
      <c r="Y291" s="333">
        <v>0</v>
      </c>
      <c r="Z291" s="334">
        <v>100</v>
      </c>
    </row>
    <row r="292" spans="1:26" s="257" customFormat="1" ht="45" customHeight="1">
      <c r="A292" s="396"/>
      <c r="B292" s="396"/>
      <c r="C292" s="396"/>
      <c r="D292" s="396"/>
      <c r="E292" s="396"/>
      <c r="F292" s="396"/>
      <c r="G292" s="396"/>
      <c r="H292" s="396"/>
      <c r="I292" s="397"/>
      <c r="J292" s="397"/>
      <c r="K292" s="397"/>
      <c r="L292" s="397"/>
      <c r="M292" s="397"/>
      <c r="N292" s="397"/>
      <c r="O292" s="397"/>
      <c r="P292" s="397"/>
      <c r="Q292" s="397"/>
      <c r="R292" s="543" t="s">
        <v>194</v>
      </c>
      <c r="S292" s="399" t="s">
        <v>342</v>
      </c>
      <c r="T292" s="544">
        <f>T293+T301</f>
        <v>13939</v>
      </c>
      <c r="U292" s="544">
        <f>U293+U301</f>
        <v>14159.099999999999</v>
      </c>
      <c r="V292" s="544">
        <f>SUM(V304+V307+V310+V313+V318)</f>
        <v>14209.7</v>
      </c>
      <c r="W292" s="544">
        <f>SUM(W304+W313)</f>
        <v>11280</v>
      </c>
      <c r="X292" s="544">
        <f>SUM(X304+X307+X310+X313+X318)</f>
        <v>11849.3</v>
      </c>
      <c r="Y292" s="544">
        <f>SUM(Y304+Y307+Y310+Y313+Y318)</f>
        <v>11849.3</v>
      </c>
      <c r="Z292" s="401" t="s">
        <v>309</v>
      </c>
    </row>
    <row r="293" spans="1:26" s="47" customFormat="1" ht="24">
      <c r="A293" s="223"/>
      <c r="B293" s="223"/>
      <c r="C293" s="223"/>
      <c r="D293" s="223"/>
      <c r="E293" s="223"/>
      <c r="F293" s="223"/>
      <c r="G293" s="223"/>
      <c r="H293" s="223"/>
      <c r="I293" s="224"/>
      <c r="J293" s="224"/>
      <c r="K293" s="224"/>
      <c r="L293" s="224"/>
      <c r="M293" s="224"/>
      <c r="N293" s="224"/>
      <c r="O293" s="224"/>
      <c r="P293" s="224"/>
      <c r="Q293" s="246"/>
      <c r="R293" s="220" t="s">
        <v>124</v>
      </c>
      <c r="S293" s="219" t="s">
        <v>328</v>
      </c>
      <c r="T293" s="83">
        <v>0</v>
      </c>
      <c r="U293" s="83">
        <v>0</v>
      </c>
      <c r="V293" s="83">
        <v>0</v>
      </c>
      <c r="W293" s="355">
        <v>0</v>
      </c>
      <c r="X293" s="83">
        <v>0</v>
      </c>
      <c r="Y293" s="83">
        <v>0</v>
      </c>
      <c r="Z293" s="138"/>
    </row>
    <row r="294" spans="1:26" s="47" customFormat="1" ht="24">
      <c r="A294" s="223"/>
      <c r="B294" s="223"/>
      <c r="C294" s="223"/>
      <c r="D294" s="223"/>
      <c r="E294" s="223"/>
      <c r="F294" s="223"/>
      <c r="G294" s="223"/>
      <c r="H294" s="223"/>
      <c r="I294" s="224"/>
      <c r="J294" s="224"/>
      <c r="K294" s="224"/>
      <c r="L294" s="224"/>
      <c r="M294" s="224"/>
      <c r="N294" s="224"/>
      <c r="O294" s="224"/>
      <c r="P294" s="224"/>
      <c r="Q294" s="224"/>
      <c r="R294" s="159" t="s">
        <v>125</v>
      </c>
      <c r="S294" s="30" t="s">
        <v>324</v>
      </c>
      <c r="T294" s="83">
        <v>3230</v>
      </c>
      <c r="U294" s="83">
        <v>3364</v>
      </c>
      <c r="V294" s="75">
        <v>3576</v>
      </c>
      <c r="W294" s="329">
        <v>3154</v>
      </c>
      <c r="X294" s="75">
        <v>3154</v>
      </c>
      <c r="Y294" s="75">
        <v>3154</v>
      </c>
      <c r="Z294" s="42">
        <f>Y294</f>
        <v>3154</v>
      </c>
    </row>
    <row r="295" spans="1:26" s="47" customFormat="1" ht="39" customHeight="1">
      <c r="A295" s="223"/>
      <c r="B295" s="223"/>
      <c r="C295" s="223"/>
      <c r="D295" s="223"/>
      <c r="E295" s="223"/>
      <c r="F295" s="223"/>
      <c r="G295" s="223"/>
      <c r="H295" s="223"/>
      <c r="I295" s="224"/>
      <c r="J295" s="224"/>
      <c r="K295" s="224"/>
      <c r="L295" s="224"/>
      <c r="M295" s="224"/>
      <c r="N295" s="224"/>
      <c r="O295" s="224"/>
      <c r="P295" s="224"/>
      <c r="Q295" s="224"/>
      <c r="R295" s="29" t="s">
        <v>67</v>
      </c>
      <c r="S295" s="39" t="s">
        <v>144</v>
      </c>
      <c r="T295" s="143">
        <v>1</v>
      </c>
      <c r="U295" s="143">
        <v>1</v>
      </c>
      <c r="V295" s="143">
        <v>1</v>
      </c>
      <c r="W295" s="356">
        <v>1</v>
      </c>
      <c r="X295" s="143">
        <v>1</v>
      </c>
      <c r="Y295" s="143">
        <v>1</v>
      </c>
      <c r="Z295" s="143" t="s">
        <v>309</v>
      </c>
    </row>
    <row r="296" spans="1:26" s="47" customFormat="1" ht="24">
      <c r="A296" s="223"/>
      <c r="B296" s="223"/>
      <c r="C296" s="223"/>
      <c r="D296" s="223"/>
      <c r="E296" s="223"/>
      <c r="F296" s="223"/>
      <c r="G296" s="223"/>
      <c r="H296" s="223"/>
      <c r="I296" s="224"/>
      <c r="J296" s="224"/>
      <c r="K296" s="224"/>
      <c r="L296" s="224"/>
      <c r="M296" s="224"/>
      <c r="N296" s="224"/>
      <c r="O296" s="224"/>
      <c r="P296" s="224"/>
      <c r="Q296" s="224"/>
      <c r="R296" s="29" t="s">
        <v>409</v>
      </c>
      <c r="S296" s="30" t="s">
        <v>329</v>
      </c>
      <c r="T296" s="143">
        <v>1</v>
      </c>
      <c r="U296" s="143">
        <v>1</v>
      </c>
      <c r="V296" s="143">
        <v>1</v>
      </c>
      <c r="W296" s="356">
        <v>1</v>
      </c>
      <c r="X296" s="143">
        <v>1</v>
      </c>
      <c r="Y296" s="143">
        <v>1</v>
      </c>
      <c r="Z296" s="143">
        <v>6</v>
      </c>
    </row>
    <row r="297" spans="1:26" s="47" customFormat="1" ht="36">
      <c r="A297" s="223"/>
      <c r="B297" s="223"/>
      <c r="C297" s="223"/>
      <c r="D297" s="223"/>
      <c r="E297" s="223"/>
      <c r="F297" s="223"/>
      <c r="G297" s="223"/>
      <c r="H297" s="223"/>
      <c r="I297" s="224"/>
      <c r="J297" s="224"/>
      <c r="K297" s="224"/>
      <c r="L297" s="224"/>
      <c r="M297" s="224"/>
      <c r="N297" s="224"/>
      <c r="O297" s="224"/>
      <c r="P297" s="224"/>
      <c r="Q297" s="224"/>
      <c r="R297" s="29" t="s">
        <v>172</v>
      </c>
      <c r="S297" s="39" t="s">
        <v>144</v>
      </c>
      <c r="T297" s="143">
        <v>1</v>
      </c>
      <c r="U297" s="143">
        <v>1</v>
      </c>
      <c r="V297" s="143">
        <v>1</v>
      </c>
      <c r="W297" s="356">
        <v>1</v>
      </c>
      <c r="X297" s="143">
        <v>1</v>
      </c>
      <c r="Y297" s="143">
        <v>1</v>
      </c>
      <c r="Z297" s="143" t="s">
        <v>309</v>
      </c>
    </row>
    <row r="298" spans="1:26" s="47" customFormat="1" ht="36">
      <c r="A298" s="223"/>
      <c r="B298" s="223"/>
      <c r="C298" s="223"/>
      <c r="D298" s="223"/>
      <c r="E298" s="223"/>
      <c r="F298" s="223"/>
      <c r="G298" s="223"/>
      <c r="H298" s="223"/>
      <c r="I298" s="224"/>
      <c r="J298" s="224"/>
      <c r="K298" s="224"/>
      <c r="L298" s="224"/>
      <c r="M298" s="224"/>
      <c r="N298" s="224"/>
      <c r="O298" s="224"/>
      <c r="P298" s="224"/>
      <c r="Q298" s="224"/>
      <c r="R298" s="29" t="s">
        <v>126</v>
      </c>
      <c r="S298" s="30" t="s">
        <v>320</v>
      </c>
      <c r="T298" s="83">
        <v>62</v>
      </c>
      <c r="U298" s="83">
        <v>56.7</v>
      </c>
      <c r="V298" s="75">
        <v>59</v>
      </c>
      <c r="W298" s="329">
        <v>53</v>
      </c>
      <c r="X298" s="75">
        <v>59</v>
      </c>
      <c r="Y298" s="75">
        <v>59</v>
      </c>
      <c r="Z298" s="138">
        <v>62</v>
      </c>
    </row>
    <row r="299" spans="1:26" s="47" customFormat="1" ht="29.25" customHeight="1">
      <c r="A299" s="223"/>
      <c r="B299" s="223"/>
      <c r="C299" s="223"/>
      <c r="D299" s="223"/>
      <c r="E299" s="223"/>
      <c r="F299" s="223"/>
      <c r="G299" s="223"/>
      <c r="H299" s="223"/>
      <c r="I299" s="224"/>
      <c r="J299" s="224"/>
      <c r="K299" s="224"/>
      <c r="L299" s="224"/>
      <c r="M299" s="224"/>
      <c r="N299" s="224"/>
      <c r="O299" s="224"/>
      <c r="P299" s="224"/>
      <c r="Q299" s="224"/>
      <c r="R299" s="29" t="s">
        <v>132</v>
      </c>
      <c r="S299" s="30" t="s">
        <v>320</v>
      </c>
      <c r="T299" s="83">
        <v>100</v>
      </c>
      <c r="U299" s="83">
        <v>100</v>
      </c>
      <c r="V299" s="182">
        <v>100</v>
      </c>
      <c r="W299" s="291">
        <v>100</v>
      </c>
      <c r="X299" s="182">
        <v>100</v>
      </c>
      <c r="Y299" s="182">
        <v>100</v>
      </c>
      <c r="Z299" s="138">
        <v>100</v>
      </c>
    </row>
    <row r="300" spans="1:26" s="47" customFormat="1" ht="17.25" customHeight="1">
      <c r="A300" s="223"/>
      <c r="B300" s="223"/>
      <c r="C300" s="223"/>
      <c r="D300" s="223"/>
      <c r="E300" s="223"/>
      <c r="F300" s="223"/>
      <c r="G300" s="223"/>
      <c r="H300" s="223"/>
      <c r="I300" s="224"/>
      <c r="J300" s="224"/>
      <c r="K300" s="224"/>
      <c r="L300" s="224"/>
      <c r="M300" s="224"/>
      <c r="N300" s="224"/>
      <c r="O300" s="224"/>
      <c r="P300" s="224"/>
      <c r="Q300" s="224"/>
      <c r="R300" s="29" t="s">
        <v>91</v>
      </c>
      <c r="S300" s="30" t="s">
        <v>320</v>
      </c>
      <c r="T300" s="83">
        <v>27</v>
      </c>
      <c r="U300" s="83">
        <v>27</v>
      </c>
      <c r="V300" s="75">
        <v>20</v>
      </c>
      <c r="W300" s="329">
        <v>15</v>
      </c>
      <c r="X300" s="75">
        <v>15</v>
      </c>
      <c r="Y300" s="75">
        <v>15</v>
      </c>
      <c r="Z300" s="138">
        <v>27</v>
      </c>
    </row>
    <row r="301" spans="1:26" s="47" customFormat="1" ht="36">
      <c r="A301" s="223"/>
      <c r="B301" s="223"/>
      <c r="C301" s="223"/>
      <c r="D301" s="223"/>
      <c r="E301" s="223"/>
      <c r="F301" s="223"/>
      <c r="G301" s="223"/>
      <c r="H301" s="223"/>
      <c r="I301" s="224"/>
      <c r="J301" s="224"/>
      <c r="K301" s="224"/>
      <c r="L301" s="224"/>
      <c r="M301" s="224"/>
      <c r="N301" s="224"/>
      <c r="O301" s="224"/>
      <c r="P301" s="224"/>
      <c r="Q301" s="224"/>
      <c r="R301" s="29" t="s">
        <v>127</v>
      </c>
      <c r="S301" s="39" t="s">
        <v>341</v>
      </c>
      <c r="T301" s="82">
        <f>T304+T307+T310+T313</f>
        <v>13939</v>
      </c>
      <c r="U301" s="82">
        <f>U304+U307+U310+U313</f>
        <v>14159.099999999999</v>
      </c>
      <c r="V301" s="82">
        <f>SUM(V304+V307+V310+V313+V318)</f>
        <v>14209.7</v>
      </c>
      <c r="W301" s="335">
        <f>SUM(W304+W307+W310+W313+W318)</f>
        <v>11280</v>
      </c>
      <c r="X301" s="82">
        <f>X304+X307+X310+X313</f>
        <v>11849.3</v>
      </c>
      <c r="Y301" s="82">
        <f>Y304+Y307+Y310+Y313</f>
        <v>11849.3</v>
      </c>
      <c r="Z301" s="25" t="s">
        <v>309</v>
      </c>
    </row>
    <row r="302" spans="1:26" s="47" customFormat="1" ht="36">
      <c r="A302" s="223"/>
      <c r="B302" s="223"/>
      <c r="C302" s="223"/>
      <c r="D302" s="223"/>
      <c r="E302" s="223"/>
      <c r="F302" s="223"/>
      <c r="G302" s="223"/>
      <c r="H302" s="223"/>
      <c r="I302" s="224"/>
      <c r="J302" s="224"/>
      <c r="K302" s="224"/>
      <c r="L302" s="224"/>
      <c r="M302" s="224"/>
      <c r="N302" s="224"/>
      <c r="O302" s="224"/>
      <c r="P302" s="224"/>
      <c r="Q302" s="224"/>
      <c r="R302" s="29" t="s">
        <v>261</v>
      </c>
      <c r="S302" s="30" t="s">
        <v>320</v>
      </c>
      <c r="T302" s="83">
        <v>2.6</v>
      </c>
      <c r="U302" s="83">
        <v>2.5</v>
      </c>
      <c r="V302" s="75" t="s">
        <v>327</v>
      </c>
      <c r="W302" s="329" t="s">
        <v>327</v>
      </c>
      <c r="X302" s="75" t="s">
        <v>327</v>
      </c>
      <c r="Y302" s="75" t="s">
        <v>327</v>
      </c>
      <c r="Z302" s="138">
        <v>2.6</v>
      </c>
    </row>
    <row r="303" spans="1:26" s="47" customFormat="1" ht="28.5" customHeight="1">
      <c r="A303" s="223"/>
      <c r="B303" s="223"/>
      <c r="C303" s="223"/>
      <c r="D303" s="223"/>
      <c r="E303" s="223"/>
      <c r="F303" s="223"/>
      <c r="G303" s="223"/>
      <c r="H303" s="223"/>
      <c r="I303" s="224"/>
      <c r="J303" s="224"/>
      <c r="K303" s="224"/>
      <c r="L303" s="224"/>
      <c r="M303" s="224"/>
      <c r="N303" s="224"/>
      <c r="O303" s="224"/>
      <c r="P303" s="224"/>
      <c r="Q303" s="224"/>
      <c r="R303" s="29" t="s">
        <v>410</v>
      </c>
      <c r="S303" s="30" t="s">
        <v>320</v>
      </c>
      <c r="T303" s="83" t="s">
        <v>327</v>
      </c>
      <c r="U303" s="154" t="s">
        <v>327</v>
      </c>
      <c r="V303" s="182">
        <v>100</v>
      </c>
      <c r="W303" s="291">
        <v>100</v>
      </c>
      <c r="X303" s="182">
        <v>100</v>
      </c>
      <c r="Y303" s="182">
        <v>100</v>
      </c>
      <c r="Z303" s="182">
        <v>100</v>
      </c>
    </row>
    <row r="304" spans="1:26" s="318" customFormat="1" ht="36">
      <c r="A304" s="407">
        <v>6</v>
      </c>
      <c r="B304" s="407">
        <v>7</v>
      </c>
      <c r="C304" s="407">
        <v>5</v>
      </c>
      <c r="D304" s="407">
        <v>0</v>
      </c>
      <c r="E304" s="407">
        <v>7</v>
      </c>
      <c r="F304" s="407">
        <v>0</v>
      </c>
      <c r="G304" s="407">
        <v>2</v>
      </c>
      <c r="H304" s="407">
        <v>0</v>
      </c>
      <c r="I304" s="408">
        <v>1</v>
      </c>
      <c r="J304" s="408">
        <v>6</v>
      </c>
      <c r="K304" s="408">
        <v>0</v>
      </c>
      <c r="L304" s="408">
        <v>2</v>
      </c>
      <c r="M304" s="531" t="s">
        <v>340</v>
      </c>
      <c r="N304" s="408">
        <v>0</v>
      </c>
      <c r="O304" s="408">
        <v>2</v>
      </c>
      <c r="P304" s="408">
        <v>3</v>
      </c>
      <c r="Q304" s="408" t="s">
        <v>326</v>
      </c>
      <c r="R304" s="391" t="s">
        <v>128</v>
      </c>
      <c r="S304" s="392" t="s">
        <v>328</v>
      </c>
      <c r="T304" s="545">
        <v>5554.1</v>
      </c>
      <c r="U304" s="417">
        <v>5857.9</v>
      </c>
      <c r="V304" s="414">
        <v>6245.6</v>
      </c>
      <c r="W304" s="394">
        <v>7780</v>
      </c>
      <c r="X304" s="394">
        <v>8090.1</v>
      </c>
      <c r="Y304" s="394">
        <v>8090.1</v>
      </c>
      <c r="Z304" s="395" t="s">
        <v>309</v>
      </c>
    </row>
    <row r="305" spans="1:26" s="47" customFormat="1" ht="24">
      <c r="A305" s="223"/>
      <c r="B305" s="223"/>
      <c r="C305" s="223"/>
      <c r="D305" s="223"/>
      <c r="E305" s="223"/>
      <c r="F305" s="223"/>
      <c r="G305" s="223"/>
      <c r="H305" s="223"/>
      <c r="I305" s="224"/>
      <c r="J305" s="224"/>
      <c r="K305" s="224"/>
      <c r="L305" s="224"/>
      <c r="M305" s="224"/>
      <c r="N305" s="224"/>
      <c r="O305" s="224"/>
      <c r="P305" s="224"/>
      <c r="Q305" s="224"/>
      <c r="R305" s="29" t="s">
        <v>129</v>
      </c>
      <c r="S305" s="30" t="s">
        <v>319</v>
      </c>
      <c r="T305" s="32">
        <v>15</v>
      </c>
      <c r="U305" s="32">
        <v>15</v>
      </c>
      <c r="V305" s="32">
        <v>15</v>
      </c>
      <c r="W305" s="323">
        <v>18</v>
      </c>
      <c r="X305" s="32">
        <v>18</v>
      </c>
      <c r="Y305" s="32">
        <v>18</v>
      </c>
      <c r="Z305" s="20">
        <v>18</v>
      </c>
    </row>
    <row r="306" spans="1:26" s="47" customFormat="1" ht="24.75" customHeight="1">
      <c r="A306" s="223"/>
      <c r="B306" s="223"/>
      <c r="C306" s="223"/>
      <c r="D306" s="223"/>
      <c r="E306" s="223"/>
      <c r="F306" s="223"/>
      <c r="G306" s="223"/>
      <c r="H306" s="223"/>
      <c r="I306" s="224"/>
      <c r="J306" s="224"/>
      <c r="K306" s="224"/>
      <c r="L306" s="224"/>
      <c r="M306" s="224"/>
      <c r="N306" s="224"/>
      <c r="O306" s="224"/>
      <c r="P306" s="224"/>
      <c r="Q306" s="224"/>
      <c r="R306" s="29" t="s">
        <v>103</v>
      </c>
      <c r="S306" s="30" t="s">
        <v>324</v>
      </c>
      <c r="T306" s="128">
        <v>2036</v>
      </c>
      <c r="U306" s="128">
        <v>2333</v>
      </c>
      <c r="V306" s="104">
        <v>2365</v>
      </c>
      <c r="W306" s="338">
        <v>2544</v>
      </c>
      <c r="X306" s="104">
        <v>2544</v>
      </c>
      <c r="Y306" s="104">
        <v>2544</v>
      </c>
      <c r="Z306" s="129">
        <v>2544</v>
      </c>
    </row>
    <row r="307" spans="1:26" s="318" customFormat="1" ht="29.25" customHeight="1">
      <c r="A307" s="407">
        <v>6</v>
      </c>
      <c r="B307" s="407">
        <v>7</v>
      </c>
      <c r="C307" s="407">
        <v>5</v>
      </c>
      <c r="D307" s="407">
        <v>0</v>
      </c>
      <c r="E307" s="407">
        <v>7</v>
      </c>
      <c r="F307" s="407">
        <v>0</v>
      </c>
      <c r="G307" s="407">
        <v>2</v>
      </c>
      <c r="H307" s="407">
        <v>0</v>
      </c>
      <c r="I307" s="408">
        <v>1</v>
      </c>
      <c r="J307" s="408">
        <v>6</v>
      </c>
      <c r="K307" s="408">
        <v>0</v>
      </c>
      <c r="L307" s="408">
        <v>2</v>
      </c>
      <c r="M307" s="408">
        <v>2</v>
      </c>
      <c r="N307" s="408">
        <v>0</v>
      </c>
      <c r="O307" s="408">
        <v>2</v>
      </c>
      <c r="P307" s="408">
        <v>3</v>
      </c>
      <c r="Q307" s="408" t="s">
        <v>158</v>
      </c>
      <c r="R307" s="546" t="s">
        <v>68</v>
      </c>
      <c r="S307" s="392" t="s">
        <v>328</v>
      </c>
      <c r="T307" s="547">
        <v>323.9</v>
      </c>
      <c r="U307" s="547">
        <v>338</v>
      </c>
      <c r="V307" s="414">
        <v>189.8</v>
      </c>
      <c r="W307" s="394">
        <v>0</v>
      </c>
      <c r="X307" s="394">
        <v>0</v>
      </c>
      <c r="Y307" s="394">
        <v>0</v>
      </c>
      <c r="Z307" s="395" t="s">
        <v>309</v>
      </c>
    </row>
    <row r="308" spans="1:26" s="47" customFormat="1" ht="24">
      <c r="A308" s="223"/>
      <c r="B308" s="223"/>
      <c r="C308" s="223"/>
      <c r="D308" s="223"/>
      <c r="E308" s="223"/>
      <c r="F308" s="223"/>
      <c r="G308" s="223"/>
      <c r="H308" s="223"/>
      <c r="I308" s="224"/>
      <c r="J308" s="224"/>
      <c r="K308" s="224"/>
      <c r="L308" s="224"/>
      <c r="M308" s="224"/>
      <c r="N308" s="224"/>
      <c r="O308" s="224"/>
      <c r="P308" s="224"/>
      <c r="Q308" s="224"/>
      <c r="R308" s="29" t="s">
        <v>136</v>
      </c>
      <c r="S308" s="30" t="s">
        <v>319</v>
      </c>
      <c r="T308" s="32">
        <v>15</v>
      </c>
      <c r="U308" s="32">
        <v>15</v>
      </c>
      <c r="V308" s="32">
        <v>15</v>
      </c>
      <c r="W308" s="328" t="s">
        <v>327</v>
      </c>
      <c r="X308" s="328" t="s">
        <v>327</v>
      </c>
      <c r="Y308" s="328" t="s">
        <v>327</v>
      </c>
      <c r="Z308" s="328" t="s">
        <v>327</v>
      </c>
    </row>
    <row r="309" spans="1:26" s="47" customFormat="1" ht="51" customHeight="1">
      <c r="A309" s="223"/>
      <c r="B309" s="223"/>
      <c r="C309" s="223"/>
      <c r="D309" s="223"/>
      <c r="E309" s="223"/>
      <c r="F309" s="223"/>
      <c r="G309" s="223"/>
      <c r="H309" s="223"/>
      <c r="I309" s="224"/>
      <c r="J309" s="224"/>
      <c r="K309" s="224"/>
      <c r="L309" s="224"/>
      <c r="M309" s="224"/>
      <c r="N309" s="224"/>
      <c r="O309" s="224"/>
      <c r="P309" s="224"/>
      <c r="Q309" s="224"/>
      <c r="R309" s="29" t="s">
        <v>133</v>
      </c>
      <c r="S309" s="30" t="s">
        <v>324</v>
      </c>
      <c r="T309" s="32">
        <v>127</v>
      </c>
      <c r="U309" s="32">
        <v>134</v>
      </c>
      <c r="V309" s="104">
        <v>138</v>
      </c>
      <c r="W309" s="328" t="s">
        <v>327</v>
      </c>
      <c r="X309" s="328" t="s">
        <v>327</v>
      </c>
      <c r="Y309" s="328" t="s">
        <v>327</v>
      </c>
      <c r="Z309" s="328" t="s">
        <v>327</v>
      </c>
    </row>
    <row r="310" spans="1:26" s="318" customFormat="1" ht="48">
      <c r="A310" s="426">
        <v>6</v>
      </c>
      <c r="B310" s="426">
        <v>7</v>
      </c>
      <c r="C310" s="426">
        <v>5</v>
      </c>
      <c r="D310" s="427">
        <v>0</v>
      </c>
      <c r="E310" s="427">
        <v>7</v>
      </c>
      <c r="F310" s="427">
        <v>0</v>
      </c>
      <c r="G310" s="427">
        <v>2</v>
      </c>
      <c r="H310" s="427">
        <v>0</v>
      </c>
      <c r="I310" s="428">
        <v>1</v>
      </c>
      <c r="J310" s="428">
        <v>6</v>
      </c>
      <c r="K310" s="428">
        <v>7</v>
      </c>
      <c r="L310" s="428">
        <v>2</v>
      </c>
      <c r="M310" s="428">
        <v>0</v>
      </c>
      <c r="N310" s="428">
        <v>1</v>
      </c>
      <c r="O310" s="408"/>
      <c r="P310" s="408"/>
      <c r="Q310" s="408"/>
      <c r="R310" s="391" t="s">
        <v>137</v>
      </c>
      <c r="S310" s="392" t="s">
        <v>342</v>
      </c>
      <c r="T310" s="417">
        <v>4823</v>
      </c>
      <c r="U310" s="417">
        <v>4894</v>
      </c>
      <c r="V310" s="394">
        <v>0</v>
      </c>
      <c r="W310" s="394">
        <v>0</v>
      </c>
      <c r="X310" s="394">
        <v>0</v>
      </c>
      <c r="Y310" s="394">
        <v>0</v>
      </c>
      <c r="Z310" s="395" t="s">
        <v>309</v>
      </c>
    </row>
    <row r="311" spans="1:26" s="47" customFormat="1" ht="26.25" customHeight="1">
      <c r="A311" s="223"/>
      <c r="B311" s="223"/>
      <c r="C311" s="223"/>
      <c r="D311" s="223"/>
      <c r="E311" s="223"/>
      <c r="F311" s="223"/>
      <c r="G311" s="223"/>
      <c r="H311" s="223"/>
      <c r="I311" s="224"/>
      <c r="J311" s="224"/>
      <c r="K311" s="224"/>
      <c r="L311" s="224"/>
      <c r="M311" s="224"/>
      <c r="N311" s="224"/>
      <c r="O311" s="224"/>
      <c r="P311" s="224"/>
      <c r="Q311" s="224"/>
      <c r="R311" s="29" t="s">
        <v>136</v>
      </c>
      <c r="S311" s="30" t="s">
        <v>319</v>
      </c>
      <c r="T311" s="85">
        <v>15</v>
      </c>
      <c r="U311" s="85">
        <v>15</v>
      </c>
      <c r="V311" s="85" t="s">
        <v>327</v>
      </c>
      <c r="W311" s="328" t="s">
        <v>327</v>
      </c>
      <c r="X311" s="85" t="s">
        <v>327</v>
      </c>
      <c r="Y311" s="85" t="s">
        <v>327</v>
      </c>
      <c r="Z311" s="138">
        <v>15</v>
      </c>
    </row>
    <row r="312" spans="1:26" s="47" customFormat="1" ht="31.5" customHeight="1">
      <c r="A312" s="223"/>
      <c r="B312" s="223"/>
      <c r="C312" s="223"/>
      <c r="D312" s="223"/>
      <c r="E312" s="223"/>
      <c r="F312" s="223"/>
      <c r="G312" s="223"/>
      <c r="H312" s="223"/>
      <c r="I312" s="224"/>
      <c r="J312" s="224"/>
      <c r="K312" s="224"/>
      <c r="L312" s="224"/>
      <c r="M312" s="224"/>
      <c r="N312" s="224"/>
      <c r="O312" s="224"/>
      <c r="P312" s="224"/>
      <c r="Q312" s="224"/>
      <c r="R312" s="29" t="s">
        <v>102</v>
      </c>
      <c r="S312" s="30" t="s">
        <v>324</v>
      </c>
      <c r="T312" s="128">
        <v>2036</v>
      </c>
      <c r="U312" s="128">
        <v>2333</v>
      </c>
      <c r="V312" s="75" t="s">
        <v>327</v>
      </c>
      <c r="W312" s="328" t="s">
        <v>327</v>
      </c>
      <c r="X312" s="75" t="s">
        <v>327</v>
      </c>
      <c r="Y312" s="75" t="s">
        <v>327</v>
      </c>
      <c r="Z312" s="144">
        <v>2333</v>
      </c>
    </row>
    <row r="313" spans="1:26" s="318" customFormat="1" ht="51.75" customHeight="1">
      <c r="A313" s="407">
        <v>6</v>
      </c>
      <c r="B313" s="407">
        <v>7</v>
      </c>
      <c r="C313" s="407">
        <v>5</v>
      </c>
      <c r="D313" s="407">
        <v>0</v>
      </c>
      <c r="E313" s="407">
        <v>7</v>
      </c>
      <c r="F313" s="407">
        <v>0</v>
      </c>
      <c r="G313" s="407">
        <v>2</v>
      </c>
      <c r="H313" s="407">
        <v>0</v>
      </c>
      <c r="I313" s="408">
        <v>1</v>
      </c>
      <c r="J313" s="408">
        <v>6</v>
      </c>
      <c r="K313" s="408">
        <v>0</v>
      </c>
      <c r="L313" s="408">
        <v>2</v>
      </c>
      <c r="M313" s="408">
        <v>2</v>
      </c>
      <c r="N313" s="408">
        <v>2</v>
      </c>
      <c r="O313" s="408">
        <v>1</v>
      </c>
      <c r="P313" s="408">
        <v>7</v>
      </c>
      <c r="Q313" s="408" t="s">
        <v>326</v>
      </c>
      <c r="R313" s="391" t="s">
        <v>69</v>
      </c>
      <c r="S313" s="392" t="s">
        <v>342</v>
      </c>
      <c r="T313" s="418">
        <v>3238</v>
      </c>
      <c r="U313" s="418">
        <v>3069.2</v>
      </c>
      <c r="V313" s="394">
        <v>2801.3</v>
      </c>
      <c r="W313" s="394">
        <v>3500</v>
      </c>
      <c r="X313" s="394">
        <v>3759.2</v>
      </c>
      <c r="Y313" s="394">
        <v>3759.2</v>
      </c>
      <c r="Z313" s="395" t="s">
        <v>309</v>
      </c>
    </row>
    <row r="314" spans="1:26" s="47" customFormat="1" ht="15">
      <c r="A314" s="223"/>
      <c r="B314" s="223"/>
      <c r="C314" s="223"/>
      <c r="D314" s="223"/>
      <c r="E314" s="223"/>
      <c r="F314" s="223"/>
      <c r="G314" s="223"/>
      <c r="H314" s="223"/>
      <c r="I314" s="224"/>
      <c r="J314" s="224"/>
      <c r="K314" s="224"/>
      <c r="L314" s="224"/>
      <c r="M314" s="224"/>
      <c r="N314" s="224"/>
      <c r="O314" s="224"/>
      <c r="P314" s="224"/>
      <c r="Q314" s="224"/>
      <c r="R314" s="29" t="s">
        <v>138</v>
      </c>
      <c r="S314" s="30" t="s">
        <v>319</v>
      </c>
      <c r="T314" s="30">
        <v>30</v>
      </c>
      <c r="U314" s="30">
        <v>30</v>
      </c>
      <c r="V314" s="30">
        <v>30</v>
      </c>
      <c r="W314" s="261">
        <v>30</v>
      </c>
      <c r="X314" s="30">
        <v>30</v>
      </c>
      <c r="Y314" s="30">
        <v>30</v>
      </c>
      <c r="Z314" s="20">
        <v>30</v>
      </c>
    </row>
    <row r="315" spans="1:26" s="47" customFormat="1" ht="15">
      <c r="A315" s="223"/>
      <c r="B315" s="223"/>
      <c r="C315" s="223"/>
      <c r="D315" s="223"/>
      <c r="E315" s="223"/>
      <c r="F315" s="223"/>
      <c r="G315" s="223"/>
      <c r="H315" s="223"/>
      <c r="I315" s="224"/>
      <c r="J315" s="224"/>
      <c r="K315" s="224"/>
      <c r="L315" s="224"/>
      <c r="M315" s="224"/>
      <c r="N315" s="224"/>
      <c r="O315" s="224"/>
      <c r="P315" s="224"/>
      <c r="Q315" s="224"/>
      <c r="R315" s="29" t="s">
        <v>139</v>
      </c>
      <c r="S315" s="30" t="s">
        <v>319</v>
      </c>
      <c r="T315" s="30">
        <v>48</v>
      </c>
      <c r="U315" s="30">
        <v>48</v>
      </c>
      <c r="V315" s="30">
        <v>48</v>
      </c>
      <c r="W315" s="261">
        <v>52</v>
      </c>
      <c r="X315" s="30">
        <v>52</v>
      </c>
      <c r="Y315" s="30">
        <v>52</v>
      </c>
      <c r="Z315" s="20">
        <v>52</v>
      </c>
    </row>
    <row r="316" spans="1:26" s="47" customFormat="1" ht="24">
      <c r="A316" s="223"/>
      <c r="B316" s="223"/>
      <c r="C316" s="223"/>
      <c r="D316" s="223"/>
      <c r="E316" s="223"/>
      <c r="F316" s="223"/>
      <c r="G316" s="223"/>
      <c r="H316" s="223"/>
      <c r="I316" s="224"/>
      <c r="J316" s="224"/>
      <c r="K316" s="224"/>
      <c r="L316" s="224"/>
      <c r="M316" s="224"/>
      <c r="N316" s="224"/>
      <c r="O316" s="224"/>
      <c r="P316" s="224"/>
      <c r="Q316" s="224"/>
      <c r="R316" s="29" t="s">
        <v>92</v>
      </c>
      <c r="S316" s="30" t="s">
        <v>324</v>
      </c>
      <c r="T316" s="30">
        <v>145</v>
      </c>
      <c r="U316" s="30">
        <v>146</v>
      </c>
      <c r="V316" s="153">
        <v>144</v>
      </c>
      <c r="W316" s="303">
        <v>136</v>
      </c>
      <c r="X316" s="153">
        <v>136</v>
      </c>
      <c r="Y316" s="153">
        <v>136</v>
      </c>
      <c r="Z316" s="20">
        <v>867</v>
      </c>
    </row>
    <row r="317" spans="1:26" s="47" customFormat="1" ht="24">
      <c r="A317" s="223"/>
      <c r="B317" s="223"/>
      <c r="C317" s="223"/>
      <c r="D317" s="223"/>
      <c r="E317" s="223"/>
      <c r="F317" s="223"/>
      <c r="G317" s="223"/>
      <c r="H317" s="223"/>
      <c r="I317" s="224"/>
      <c r="J317" s="224"/>
      <c r="K317" s="224"/>
      <c r="L317" s="224"/>
      <c r="M317" s="224"/>
      <c r="N317" s="224"/>
      <c r="O317" s="224"/>
      <c r="P317" s="224"/>
      <c r="Q317" s="224"/>
      <c r="R317" s="29" t="s">
        <v>93</v>
      </c>
      <c r="S317" s="30" t="s">
        <v>324</v>
      </c>
      <c r="T317" s="35">
        <v>182</v>
      </c>
      <c r="U317" s="35">
        <v>120</v>
      </c>
      <c r="V317" s="155">
        <v>179</v>
      </c>
      <c r="W317" s="357">
        <v>202</v>
      </c>
      <c r="X317" s="155">
        <v>202</v>
      </c>
      <c r="Y317" s="155">
        <v>202</v>
      </c>
      <c r="Z317" s="45">
        <v>182</v>
      </c>
    </row>
    <row r="318" spans="1:26" s="318" customFormat="1" ht="36" customHeight="1">
      <c r="A318" s="407">
        <v>6</v>
      </c>
      <c r="B318" s="407">
        <v>7</v>
      </c>
      <c r="C318" s="407">
        <v>5</v>
      </c>
      <c r="D318" s="407">
        <v>0</v>
      </c>
      <c r="E318" s="407">
        <v>7</v>
      </c>
      <c r="F318" s="407">
        <v>0</v>
      </c>
      <c r="G318" s="407">
        <v>2</v>
      </c>
      <c r="H318" s="407">
        <v>0</v>
      </c>
      <c r="I318" s="408">
        <v>1</v>
      </c>
      <c r="J318" s="408">
        <v>6</v>
      </c>
      <c r="K318" s="408">
        <v>0</v>
      </c>
      <c r="L318" s="408">
        <v>2</v>
      </c>
      <c r="M318" s="408">
        <v>1</v>
      </c>
      <c r="N318" s="408">
        <v>0</v>
      </c>
      <c r="O318" s="408">
        <v>2</v>
      </c>
      <c r="P318" s="408">
        <v>3</v>
      </c>
      <c r="Q318" s="408" t="s">
        <v>174</v>
      </c>
      <c r="R318" s="391" t="s">
        <v>181</v>
      </c>
      <c r="S318" s="548" t="s">
        <v>342</v>
      </c>
      <c r="T318" s="549"/>
      <c r="U318" s="549"/>
      <c r="V318" s="416">
        <v>4973</v>
      </c>
      <c r="W318" s="550">
        <v>0</v>
      </c>
      <c r="X318" s="550">
        <v>0</v>
      </c>
      <c r="Y318" s="550">
        <v>0</v>
      </c>
      <c r="Z318" s="549"/>
    </row>
    <row r="319" spans="1:26" s="196" customFormat="1" ht="36" customHeight="1">
      <c r="A319" s="223"/>
      <c r="B319" s="223"/>
      <c r="C319" s="223"/>
      <c r="D319" s="223"/>
      <c r="E319" s="223"/>
      <c r="F319" s="223"/>
      <c r="G319" s="223"/>
      <c r="H319" s="223"/>
      <c r="I319" s="224"/>
      <c r="J319" s="224"/>
      <c r="K319" s="224"/>
      <c r="L319" s="224"/>
      <c r="M319" s="224"/>
      <c r="N319" s="224"/>
      <c r="O319" s="224"/>
      <c r="P319" s="224"/>
      <c r="Q319" s="224"/>
      <c r="R319" s="49" t="s">
        <v>177</v>
      </c>
      <c r="S319" s="145" t="s">
        <v>320</v>
      </c>
      <c r="T319" s="203"/>
      <c r="U319" s="203"/>
      <c r="V319" s="182">
        <v>41.9</v>
      </c>
      <c r="W319" s="358">
        <v>0</v>
      </c>
      <c r="X319" s="358">
        <v>0</v>
      </c>
      <c r="Y319" s="358">
        <v>0</v>
      </c>
      <c r="Z319" s="359">
        <v>41.9</v>
      </c>
    </row>
    <row r="320" spans="1:26" s="257" customFormat="1" ht="47.25" customHeight="1">
      <c r="A320" s="396"/>
      <c r="B320" s="396"/>
      <c r="C320" s="396"/>
      <c r="D320" s="396"/>
      <c r="E320" s="396"/>
      <c r="F320" s="396"/>
      <c r="G320" s="396"/>
      <c r="H320" s="396"/>
      <c r="I320" s="397"/>
      <c r="J320" s="397"/>
      <c r="K320" s="397"/>
      <c r="L320" s="397"/>
      <c r="M320" s="397"/>
      <c r="N320" s="397"/>
      <c r="O320" s="397"/>
      <c r="P320" s="397"/>
      <c r="Q320" s="397"/>
      <c r="R320" s="398" t="s">
        <v>200</v>
      </c>
      <c r="S320" s="399" t="s">
        <v>342</v>
      </c>
      <c r="T320" s="551">
        <f>T321+T328</f>
        <v>7635.8</v>
      </c>
      <c r="U320" s="551">
        <f>U321+U328</f>
        <v>5932</v>
      </c>
      <c r="V320" s="551">
        <f>SUM(V332+V334+V336+V338+V340)</f>
        <v>8628.199999999999</v>
      </c>
      <c r="W320" s="551">
        <f>SUM(W332+W334+W336+W338+W340+W342+W344)</f>
        <v>10230</v>
      </c>
      <c r="X320" s="551">
        <f>SUM(X332+X334+X336+X338+X340+X342+X344)</f>
        <v>6250</v>
      </c>
      <c r="Y320" s="551">
        <f>SUM(Y332+Y334+Y336+Y338+Y340+Y342+Y344)</f>
        <v>8640.6</v>
      </c>
      <c r="Z320" s="401" t="s">
        <v>309</v>
      </c>
    </row>
    <row r="321" spans="1:26" s="47" customFormat="1" ht="51" customHeight="1">
      <c r="A321" s="223"/>
      <c r="B321" s="223"/>
      <c r="C321" s="223"/>
      <c r="D321" s="223"/>
      <c r="E321" s="223"/>
      <c r="F321" s="223"/>
      <c r="G321" s="223"/>
      <c r="H321" s="223"/>
      <c r="I321" s="224"/>
      <c r="J321" s="224"/>
      <c r="K321" s="224"/>
      <c r="L321" s="224"/>
      <c r="M321" s="224"/>
      <c r="N321" s="224"/>
      <c r="O321" s="224"/>
      <c r="P321" s="224"/>
      <c r="Q321" s="224"/>
      <c r="R321" s="29" t="s">
        <v>199</v>
      </c>
      <c r="S321" s="39" t="s">
        <v>342</v>
      </c>
      <c r="T321" s="84">
        <v>0</v>
      </c>
      <c r="U321" s="84">
        <v>0</v>
      </c>
      <c r="V321" s="84">
        <v>0</v>
      </c>
      <c r="W321" s="367">
        <v>0</v>
      </c>
      <c r="X321" s="84">
        <v>0</v>
      </c>
      <c r="Y321" s="84">
        <v>0</v>
      </c>
      <c r="Z321" s="25" t="s">
        <v>309</v>
      </c>
    </row>
    <row r="322" spans="1:26" s="47" customFormat="1" ht="39" customHeight="1">
      <c r="A322" s="223"/>
      <c r="B322" s="223"/>
      <c r="C322" s="223"/>
      <c r="D322" s="223"/>
      <c r="E322" s="223"/>
      <c r="F322" s="223"/>
      <c r="G322" s="223"/>
      <c r="H322" s="223"/>
      <c r="I322" s="224"/>
      <c r="J322" s="224"/>
      <c r="K322" s="224"/>
      <c r="L322" s="224"/>
      <c r="M322" s="224"/>
      <c r="N322" s="224"/>
      <c r="O322" s="224"/>
      <c r="P322" s="224"/>
      <c r="Q322" s="224"/>
      <c r="R322" s="29" t="s">
        <v>149</v>
      </c>
      <c r="S322" s="30" t="s">
        <v>320</v>
      </c>
      <c r="T322" s="83">
        <v>78.4</v>
      </c>
      <c r="U322" s="83">
        <v>100</v>
      </c>
      <c r="V322" s="83">
        <v>100</v>
      </c>
      <c r="W322" s="355">
        <v>100</v>
      </c>
      <c r="X322" s="83">
        <v>100</v>
      </c>
      <c r="Y322" s="83">
        <v>100</v>
      </c>
      <c r="Z322" s="138">
        <v>100</v>
      </c>
    </row>
    <row r="323" spans="1:26" s="47" customFormat="1" ht="41.25" customHeight="1">
      <c r="A323" s="223"/>
      <c r="B323" s="223"/>
      <c r="C323" s="223"/>
      <c r="D323" s="223"/>
      <c r="E323" s="223"/>
      <c r="F323" s="223"/>
      <c r="G323" s="223"/>
      <c r="H323" s="223"/>
      <c r="I323" s="224"/>
      <c r="J323" s="224"/>
      <c r="K323" s="224"/>
      <c r="L323" s="224"/>
      <c r="M323" s="224"/>
      <c r="N323" s="224"/>
      <c r="O323" s="224"/>
      <c r="P323" s="224"/>
      <c r="Q323" s="224"/>
      <c r="R323" s="29" t="s">
        <v>150</v>
      </c>
      <c r="S323" s="30" t="s">
        <v>320</v>
      </c>
      <c r="T323" s="83">
        <v>2.7</v>
      </c>
      <c r="U323" s="83">
        <v>5.4</v>
      </c>
      <c r="V323" s="83">
        <v>5.4</v>
      </c>
      <c r="W323" s="355">
        <v>0</v>
      </c>
      <c r="X323" s="83">
        <v>5.4</v>
      </c>
      <c r="Y323" s="83">
        <v>5.4</v>
      </c>
      <c r="Z323" s="138">
        <v>5.4</v>
      </c>
    </row>
    <row r="324" spans="1:26" s="47" customFormat="1" ht="36">
      <c r="A324" s="386"/>
      <c r="B324" s="386"/>
      <c r="C324" s="386"/>
      <c r="D324" s="386"/>
      <c r="E324" s="386"/>
      <c r="F324" s="386"/>
      <c r="G324" s="386"/>
      <c r="H324" s="386"/>
      <c r="I324" s="387"/>
      <c r="J324" s="387"/>
      <c r="K324" s="387"/>
      <c r="L324" s="387"/>
      <c r="M324" s="387"/>
      <c r="N324" s="387"/>
      <c r="O324" s="387"/>
      <c r="P324" s="387"/>
      <c r="Q324" s="387"/>
      <c r="R324" s="442" t="s">
        <v>151</v>
      </c>
      <c r="S324" s="457" t="s">
        <v>144</v>
      </c>
      <c r="T324" s="552">
        <v>1</v>
      </c>
      <c r="U324" s="552">
        <v>1</v>
      </c>
      <c r="V324" s="552">
        <v>1</v>
      </c>
      <c r="W324" s="553">
        <v>1</v>
      </c>
      <c r="X324" s="552">
        <v>1</v>
      </c>
      <c r="Y324" s="552">
        <v>1</v>
      </c>
      <c r="Z324" s="554" t="s">
        <v>309</v>
      </c>
    </row>
    <row r="325" spans="1:26" s="47" customFormat="1" ht="27" customHeight="1">
      <c r="A325" s="223"/>
      <c r="B325" s="223"/>
      <c r="C325" s="223"/>
      <c r="D325" s="223"/>
      <c r="E325" s="223"/>
      <c r="F325" s="223"/>
      <c r="G325" s="223"/>
      <c r="H325" s="223"/>
      <c r="I325" s="224"/>
      <c r="J325" s="224"/>
      <c r="K325" s="224"/>
      <c r="L325" s="224"/>
      <c r="M325" s="224"/>
      <c r="N325" s="224"/>
      <c r="O325" s="224"/>
      <c r="P325" s="224"/>
      <c r="Q325" s="224"/>
      <c r="R325" s="29" t="s">
        <v>70</v>
      </c>
      <c r="S325" s="30" t="s">
        <v>329</v>
      </c>
      <c r="T325" s="143">
        <v>29</v>
      </c>
      <c r="U325" s="143">
        <v>37</v>
      </c>
      <c r="V325" s="153">
        <v>36</v>
      </c>
      <c r="W325" s="303">
        <v>38</v>
      </c>
      <c r="X325" s="153">
        <v>38</v>
      </c>
      <c r="Y325" s="153">
        <v>38</v>
      </c>
      <c r="Z325" s="144">
        <v>29</v>
      </c>
    </row>
    <row r="326" spans="1:26" s="47" customFormat="1" ht="38.25" customHeight="1">
      <c r="A326" s="386"/>
      <c r="B326" s="386"/>
      <c r="C326" s="386"/>
      <c r="D326" s="386"/>
      <c r="E326" s="386"/>
      <c r="F326" s="386"/>
      <c r="G326" s="386"/>
      <c r="H326" s="386"/>
      <c r="I326" s="387"/>
      <c r="J326" s="387"/>
      <c r="K326" s="387"/>
      <c r="L326" s="387"/>
      <c r="M326" s="387"/>
      <c r="N326" s="387"/>
      <c r="O326" s="387"/>
      <c r="P326" s="387"/>
      <c r="Q326" s="387"/>
      <c r="R326" s="555" t="s">
        <v>94</v>
      </c>
      <c r="S326" s="457" t="s">
        <v>144</v>
      </c>
      <c r="T326" s="556" t="s">
        <v>327</v>
      </c>
      <c r="U326" s="556" t="s">
        <v>327</v>
      </c>
      <c r="V326" s="557">
        <v>1</v>
      </c>
      <c r="W326" s="558">
        <v>1</v>
      </c>
      <c r="X326" s="557">
        <v>1</v>
      </c>
      <c r="Y326" s="557">
        <v>1</v>
      </c>
      <c r="Z326" s="559" t="s">
        <v>309</v>
      </c>
    </row>
    <row r="327" spans="1:26" s="47" customFormat="1" ht="36" customHeight="1">
      <c r="A327" s="223"/>
      <c r="B327" s="223"/>
      <c r="C327" s="223"/>
      <c r="D327" s="223"/>
      <c r="E327" s="223"/>
      <c r="F327" s="223"/>
      <c r="G327" s="223"/>
      <c r="H327" s="223"/>
      <c r="I327" s="224"/>
      <c r="J327" s="224"/>
      <c r="K327" s="224"/>
      <c r="L327" s="224"/>
      <c r="M327" s="224"/>
      <c r="N327" s="224"/>
      <c r="O327" s="224"/>
      <c r="P327" s="224"/>
      <c r="Q327" s="224"/>
      <c r="R327" s="177" t="s">
        <v>201</v>
      </c>
      <c r="S327" s="30" t="s">
        <v>329</v>
      </c>
      <c r="T327" s="83" t="s">
        <v>327</v>
      </c>
      <c r="U327" s="83" t="s">
        <v>327</v>
      </c>
      <c r="V327" s="153">
        <v>15</v>
      </c>
      <c r="W327" s="303">
        <v>15</v>
      </c>
      <c r="X327" s="153">
        <v>15</v>
      </c>
      <c r="Y327" s="153">
        <v>15</v>
      </c>
      <c r="Z327" s="144">
        <v>15</v>
      </c>
    </row>
    <row r="328" spans="1:26" s="47" customFormat="1" ht="24">
      <c r="A328" s="223"/>
      <c r="B328" s="223"/>
      <c r="C328" s="223"/>
      <c r="D328" s="223"/>
      <c r="E328" s="223"/>
      <c r="F328" s="223"/>
      <c r="G328" s="223"/>
      <c r="H328" s="223"/>
      <c r="I328" s="224"/>
      <c r="J328" s="224"/>
      <c r="K328" s="224"/>
      <c r="L328" s="224"/>
      <c r="M328" s="224"/>
      <c r="N328" s="224"/>
      <c r="O328" s="224"/>
      <c r="P328" s="224"/>
      <c r="Q328" s="224"/>
      <c r="R328" s="159" t="s">
        <v>152</v>
      </c>
      <c r="S328" s="39" t="s">
        <v>342</v>
      </c>
      <c r="T328" s="82">
        <f>T332+T334+T336+T338+T342</f>
        <v>7635.8</v>
      </c>
      <c r="U328" s="82">
        <f>SUM(U332+U334+U336+U338+U340)</f>
        <v>5932</v>
      </c>
      <c r="V328" s="82">
        <f>SUM(V332+V334+V336+V338+V340)</f>
        <v>8628.199999999999</v>
      </c>
      <c r="W328" s="368">
        <f>SUM(W332+W334+W336+W338+W340+W342+W344)</f>
        <v>10230</v>
      </c>
      <c r="X328" s="367">
        <f>SUM(X332+X334+X336+X338+X340+X342+X344)</f>
        <v>6250</v>
      </c>
      <c r="Y328" s="82">
        <f>SUM(Y332+Y334+Y336+Y338+Y340+Y342+Y344)</f>
        <v>8640.6</v>
      </c>
      <c r="Z328" s="25" t="s">
        <v>309</v>
      </c>
    </row>
    <row r="329" spans="1:26" s="47" customFormat="1" ht="30" customHeight="1">
      <c r="A329" s="223"/>
      <c r="B329" s="223"/>
      <c r="C329" s="223"/>
      <c r="D329" s="223"/>
      <c r="E329" s="223"/>
      <c r="F329" s="223"/>
      <c r="G329" s="223"/>
      <c r="H329" s="223"/>
      <c r="I329" s="224"/>
      <c r="J329" s="224"/>
      <c r="K329" s="224"/>
      <c r="L329" s="224"/>
      <c r="M329" s="224"/>
      <c r="N329" s="224"/>
      <c r="O329" s="224"/>
      <c r="P329" s="224"/>
      <c r="Q329" s="224"/>
      <c r="R329" s="29" t="s">
        <v>262</v>
      </c>
      <c r="S329" s="39" t="s">
        <v>320</v>
      </c>
      <c r="T329" s="83">
        <v>1.4</v>
      </c>
      <c r="U329" s="83">
        <v>1.1</v>
      </c>
      <c r="V329" s="75" t="s">
        <v>327</v>
      </c>
      <c r="W329" s="329" t="s">
        <v>327</v>
      </c>
      <c r="X329" s="75" t="s">
        <v>327</v>
      </c>
      <c r="Y329" s="75" t="s">
        <v>327</v>
      </c>
      <c r="Z329" s="138">
        <v>1.4</v>
      </c>
    </row>
    <row r="330" spans="1:26" s="47" customFormat="1" ht="36" customHeight="1">
      <c r="A330" s="223"/>
      <c r="B330" s="223"/>
      <c r="C330" s="223"/>
      <c r="D330" s="223"/>
      <c r="E330" s="223"/>
      <c r="F330" s="223"/>
      <c r="G330" s="223"/>
      <c r="H330" s="223"/>
      <c r="I330" s="224"/>
      <c r="J330" s="224"/>
      <c r="K330" s="224"/>
      <c r="L330" s="224"/>
      <c r="M330" s="224"/>
      <c r="N330" s="224"/>
      <c r="O330" s="224"/>
      <c r="P330" s="224"/>
      <c r="Q330" s="224"/>
      <c r="R330" s="29" t="s">
        <v>202</v>
      </c>
      <c r="S330" s="39" t="s">
        <v>320</v>
      </c>
      <c r="T330" s="168" t="s">
        <v>327</v>
      </c>
      <c r="U330" s="168" t="s">
        <v>327</v>
      </c>
      <c r="V330" s="182">
        <v>100</v>
      </c>
      <c r="W330" s="291">
        <v>100</v>
      </c>
      <c r="X330" s="182">
        <v>100</v>
      </c>
      <c r="Y330" s="182">
        <v>100</v>
      </c>
      <c r="Z330" s="138">
        <v>100</v>
      </c>
    </row>
    <row r="331" spans="1:26" s="47" customFormat="1" ht="63" customHeight="1">
      <c r="A331" s="223"/>
      <c r="B331" s="223"/>
      <c r="C331" s="223"/>
      <c r="D331" s="223"/>
      <c r="E331" s="223"/>
      <c r="F331" s="223"/>
      <c r="G331" s="223"/>
      <c r="H331" s="223"/>
      <c r="I331" s="224"/>
      <c r="J331" s="224"/>
      <c r="K331" s="224"/>
      <c r="L331" s="224"/>
      <c r="M331" s="224"/>
      <c r="N331" s="224"/>
      <c r="O331" s="224"/>
      <c r="P331" s="224"/>
      <c r="Q331" s="224"/>
      <c r="R331" s="29" t="s">
        <v>95</v>
      </c>
      <c r="S331" s="39" t="s">
        <v>320</v>
      </c>
      <c r="T331" s="83">
        <v>74.5</v>
      </c>
      <c r="U331" s="83">
        <v>38.2</v>
      </c>
      <c r="V331" s="75"/>
      <c r="W331" s="329" t="s">
        <v>327</v>
      </c>
      <c r="X331" s="75" t="s">
        <v>327</v>
      </c>
      <c r="Y331" s="75" t="s">
        <v>327</v>
      </c>
      <c r="Z331" s="138">
        <v>74.5</v>
      </c>
    </row>
    <row r="332" spans="1:26" s="318" customFormat="1" ht="52.5" customHeight="1">
      <c r="A332" s="426">
        <v>6</v>
      </c>
      <c r="B332" s="426">
        <v>7</v>
      </c>
      <c r="C332" s="426">
        <v>5</v>
      </c>
      <c r="D332" s="427">
        <v>0</v>
      </c>
      <c r="E332" s="427">
        <v>7</v>
      </c>
      <c r="F332" s="427">
        <v>0</v>
      </c>
      <c r="G332" s="427">
        <v>1</v>
      </c>
      <c r="H332" s="427">
        <v>0</v>
      </c>
      <c r="I332" s="428">
        <v>1</v>
      </c>
      <c r="J332" s="428">
        <v>7</v>
      </c>
      <c r="K332" s="428">
        <v>2</v>
      </c>
      <c r="L332" s="428">
        <v>2</v>
      </c>
      <c r="M332" s="428">
        <v>3</v>
      </c>
      <c r="N332" s="428">
        <v>8</v>
      </c>
      <c r="O332" s="408"/>
      <c r="P332" s="408"/>
      <c r="Q332" s="408"/>
      <c r="R332" s="391" t="s">
        <v>153</v>
      </c>
      <c r="S332" s="392" t="s">
        <v>342</v>
      </c>
      <c r="T332" s="418">
        <v>3020</v>
      </c>
      <c r="U332" s="418">
        <v>726.4</v>
      </c>
      <c r="V332" s="394">
        <v>0</v>
      </c>
      <c r="W332" s="394">
        <v>0</v>
      </c>
      <c r="X332" s="394">
        <v>0</v>
      </c>
      <c r="Y332" s="394">
        <v>0</v>
      </c>
      <c r="Z332" s="395" t="s">
        <v>309</v>
      </c>
    </row>
    <row r="333" spans="1:26" s="47" customFormat="1" ht="48">
      <c r="A333" s="223"/>
      <c r="B333" s="223"/>
      <c r="C333" s="223"/>
      <c r="D333" s="223"/>
      <c r="E333" s="223"/>
      <c r="F333" s="223"/>
      <c r="G333" s="223"/>
      <c r="H333" s="223"/>
      <c r="I333" s="224"/>
      <c r="J333" s="224"/>
      <c r="K333" s="224"/>
      <c r="L333" s="224"/>
      <c r="M333" s="224"/>
      <c r="N333" s="224"/>
      <c r="O333" s="224"/>
      <c r="P333" s="224"/>
      <c r="Q333" s="224"/>
      <c r="R333" s="29" t="s">
        <v>203</v>
      </c>
      <c r="S333" s="39" t="s">
        <v>329</v>
      </c>
      <c r="T333" s="86">
        <v>1</v>
      </c>
      <c r="U333" s="86">
        <v>3</v>
      </c>
      <c r="V333" s="75" t="s">
        <v>327</v>
      </c>
      <c r="W333" s="329" t="s">
        <v>327</v>
      </c>
      <c r="X333" s="75" t="s">
        <v>327</v>
      </c>
      <c r="Y333" s="75" t="s">
        <v>327</v>
      </c>
      <c r="Z333" s="144">
        <v>4</v>
      </c>
    </row>
    <row r="334" spans="1:26" s="318" customFormat="1" ht="54" customHeight="1">
      <c r="A334" s="426">
        <v>6</v>
      </c>
      <c r="B334" s="426">
        <v>7</v>
      </c>
      <c r="C334" s="426">
        <v>5</v>
      </c>
      <c r="D334" s="427">
        <v>0</v>
      </c>
      <c r="E334" s="427">
        <v>7</v>
      </c>
      <c r="F334" s="427">
        <v>0</v>
      </c>
      <c r="G334" s="427">
        <v>1</v>
      </c>
      <c r="H334" s="427">
        <v>0</v>
      </c>
      <c r="I334" s="428">
        <v>1</v>
      </c>
      <c r="J334" s="428">
        <v>7</v>
      </c>
      <c r="K334" s="428">
        <v>6</v>
      </c>
      <c r="L334" s="428">
        <v>4</v>
      </c>
      <c r="M334" s="428">
        <v>0</v>
      </c>
      <c r="N334" s="428">
        <v>4</v>
      </c>
      <c r="O334" s="408"/>
      <c r="P334" s="408"/>
      <c r="Q334" s="408"/>
      <c r="R334" s="391" t="s">
        <v>71</v>
      </c>
      <c r="S334" s="392" t="s">
        <v>342</v>
      </c>
      <c r="T334" s="418">
        <v>2665.8</v>
      </c>
      <c r="U334" s="418">
        <v>1542</v>
      </c>
      <c r="V334" s="394">
        <v>0</v>
      </c>
      <c r="W334" s="394">
        <v>0</v>
      </c>
      <c r="X334" s="394">
        <v>0</v>
      </c>
      <c r="Y334" s="394">
        <v>0</v>
      </c>
      <c r="Z334" s="395" t="s">
        <v>309</v>
      </c>
    </row>
    <row r="335" spans="1:26" s="47" customFormat="1" ht="40.5" customHeight="1">
      <c r="A335" s="223"/>
      <c r="B335" s="223"/>
      <c r="C335" s="223"/>
      <c r="D335" s="223"/>
      <c r="E335" s="223"/>
      <c r="F335" s="223"/>
      <c r="G335" s="223"/>
      <c r="H335" s="223"/>
      <c r="I335" s="224"/>
      <c r="J335" s="224"/>
      <c r="K335" s="224"/>
      <c r="L335" s="224"/>
      <c r="M335" s="224"/>
      <c r="N335" s="224"/>
      <c r="O335" s="224"/>
      <c r="P335" s="224"/>
      <c r="Q335" s="224"/>
      <c r="R335" s="29" t="s">
        <v>0</v>
      </c>
      <c r="S335" s="39" t="s">
        <v>329</v>
      </c>
      <c r="T335" s="86">
        <v>1</v>
      </c>
      <c r="U335" s="86">
        <v>3</v>
      </c>
      <c r="V335" s="75" t="s">
        <v>327</v>
      </c>
      <c r="W335" s="329" t="s">
        <v>327</v>
      </c>
      <c r="X335" s="75" t="s">
        <v>327</v>
      </c>
      <c r="Y335" s="75" t="s">
        <v>327</v>
      </c>
      <c r="Z335" s="144">
        <v>4</v>
      </c>
    </row>
    <row r="336" spans="1:26" s="318" customFormat="1" ht="42" customHeight="1">
      <c r="A336" s="407">
        <v>6</v>
      </c>
      <c r="B336" s="407">
        <v>7</v>
      </c>
      <c r="C336" s="407">
        <v>5</v>
      </c>
      <c r="D336" s="407">
        <v>0</v>
      </c>
      <c r="E336" s="407">
        <v>7</v>
      </c>
      <c r="F336" s="407">
        <v>0</v>
      </c>
      <c r="G336" s="407">
        <v>1</v>
      </c>
      <c r="H336" s="407">
        <v>0</v>
      </c>
      <c r="I336" s="408">
        <v>1</v>
      </c>
      <c r="J336" s="408">
        <v>7</v>
      </c>
      <c r="K336" s="408">
        <v>0</v>
      </c>
      <c r="L336" s="408">
        <v>2</v>
      </c>
      <c r="M336" s="408">
        <v>2</v>
      </c>
      <c r="N336" s="408">
        <v>2</v>
      </c>
      <c r="O336" s="408">
        <v>3</v>
      </c>
      <c r="P336" s="408">
        <v>9</v>
      </c>
      <c r="Q336" s="408" t="s">
        <v>326</v>
      </c>
      <c r="R336" s="391" t="s">
        <v>155</v>
      </c>
      <c r="S336" s="392" t="s">
        <v>342</v>
      </c>
      <c r="T336" s="418">
        <v>600</v>
      </c>
      <c r="U336" s="418">
        <v>1090.5</v>
      </c>
      <c r="V336" s="414">
        <v>4031.6</v>
      </c>
      <c r="W336" s="394">
        <v>5000</v>
      </c>
      <c r="X336" s="394">
        <v>500</v>
      </c>
      <c r="Y336" s="394">
        <v>2840.6</v>
      </c>
      <c r="Z336" s="395" t="s">
        <v>309</v>
      </c>
    </row>
    <row r="337" spans="1:26" s="47" customFormat="1" ht="36">
      <c r="A337" s="223"/>
      <c r="B337" s="223"/>
      <c r="C337" s="223"/>
      <c r="D337" s="223"/>
      <c r="E337" s="223"/>
      <c r="F337" s="223"/>
      <c r="G337" s="223"/>
      <c r="H337" s="223"/>
      <c r="I337" s="224"/>
      <c r="J337" s="224"/>
      <c r="K337" s="224"/>
      <c r="L337" s="224"/>
      <c r="M337" s="224"/>
      <c r="N337" s="224"/>
      <c r="O337" s="224"/>
      <c r="P337" s="224"/>
      <c r="Q337" s="224"/>
      <c r="R337" s="29" t="s">
        <v>1</v>
      </c>
      <c r="S337" s="39" t="s">
        <v>329</v>
      </c>
      <c r="T337" s="30">
        <v>6</v>
      </c>
      <c r="U337" s="30">
        <v>2</v>
      </c>
      <c r="V337" s="153">
        <v>6</v>
      </c>
      <c r="W337" s="303">
        <v>14</v>
      </c>
      <c r="X337" s="153">
        <v>6</v>
      </c>
      <c r="Y337" s="153">
        <v>6</v>
      </c>
      <c r="Z337" s="144">
        <f>T337+U337+V337+W337+X337+Y337</f>
        <v>40</v>
      </c>
    </row>
    <row r="338" spans="1:26" s="318" customFormat="1" ht="36">
      <c r="A338" s="407">
        <v>6</v>
      </c>
      <c r="B338" s="407">
        <v>7</v>
      </c>
      <c r="C338" s="407">
        <v>5</v>
      </c>
      <c r="D338" s="407">
        <v>0</v>
      </c>
      <c r="E338" s="407">
        <v>7</v>
      </c>
      <c r="F338" s="407">
        <v>0</v>
      </c>
      <c r="G338" s="407">
        <v>2</v>
      </c>
      <c r="H338" s="407">
        <v>0</v>
      </c>
      <c r="I338" s="408">
        <v>1</v>
      </c>
      <c r="J338" s="408">
        <v>7</v>
      </c>
      <c r="K338" s="408">
        <v>0</v>
      </c>
      <c r="L338" s="408">
        <v>2</v>
      </c>
      <c r="M338" s="408">
        <v>2</v>
      </c>
      <c r="N338" s="408">
        <v>2</v>
      </c>
      <c r="O338" s="408">
        <v>4</v>
      </c>
      <c r="P338" s="408">
        <v>0</v>
      </c>
      <c r="Q338" s="408" t="s">
        <v>326</v>
      </c>
      <c r="R338" s="391" t="s">
        <v>72</v>
      </c>
      <c r="S338" s="392" t="s">
        <v>342</v>
      </c>
      <c r="T338" s="418">
        <v>1350</v>
      </c>
      <c r="U338" s="418">
        <v>2141</v>
      </c>
      <c r="V338" s="414">
        <v>4441.7</v>
      </c>
      <c r="W338" s="394">
        <v>2730</v>
      </c>
      <c r="X338" s="394">
        <v>5000</v>
      </c>
      <c r="Y338" s="394">
        <v>5000</v>
      </c>
      <c r="Z338" s="395" t="s">
        <v>309</v>
      </c>
    </row>
    <row r="339" spans="1:26" s="47" customFormat="1" ht="36">
      <c r="A339" s="223"/>
      <c r="B339" s="223"/>
      <c r="C339" s="223"/>
      <c r="D339" s="223"/>
      <c r="E339" s="223"/>
      <c r="F339" s="223"/>
      <c r="G339" s="223"/>
      <c r="H339" s="223"/>
      <c r="I339" s="224"/>
      <c r="J339" s="224"/>
      <c r="K339" s="224"/>
      <c r="L339" s="224"/>
      <c r="M339" s="224"/>
      <c r="N339" s="224"/>
      <c r="O339" s="224"/>
      <c r="P339" s="224"/>
      <c r="Q339" s="224"/>
      <c r="R339" s="29" t="s">
        <v>2</v>
      </c>
      <c r="S339" s="30" t="s">
        <v>329</v>
      </c>
      <c r="T339" s="30">
        <v>7</v>
      </c>
      <c r="U339" s="30">
        <v>4</v>
      </c>
      <c r="V339" s="153">
        <v>10</v>
      </c>
      <c r="W339" s="303">
        <v>7</v>
      </c>
      <c r="X339" s="153">
        <v>10</v>
      </c>
      <c r="Y339" s="153">
        <v>10</v>
      </c>
      <c r="Z339" s="144">
        <f>T339+U339+V339+W339+X339+Y339</f>
        <v>48</v>
      </c>
    </row>
    <row r="340" spans="1:26" s="318" customFormat="1" ht="36.75" customHeight="1">
      <c r="A340" s="407">
        <v>6</v>
      </c>
      <c r="B340" s="407">
        <v>7</v>
      </c>
      <c r="C340" s="407">
        <v>5</v>
      </c>
      <c r="D340" s="407">
        <v>0</v>
      </c>
      <c r="E340" s="407">
        <v>7</v>
      </c>
      <c r="F340" s="407">
        <v>0</v>
      </c>
      <c r="G340" s="407">
        <v>3</v>
      </c>
      <c r="H340" s="407">
        <v>0</v>
      </c>
      <c r="I340" s="408">
        <v>1</v>
      </c>
      <c r="J340" s="408">
        <v>7</v>
      </c>
      <c r="K340" s="408">
        <v>0</v>
      </c>
      <c r="L340" s="408">
        <v>2</v>
      </c>
      <c r="M340" s="408">
        <v>2</v>
      </c>
      <c r="N340" s="408">
        <v>2</v>
      </c>
      <c r="O340" s="408">
        <v>4</v>
      </c>
      <c r="P340" s="408">
        <v>1</v>
      </c>
      <c r="Q340" s="408" t="s">
        <v>326</v>
      </c>
      <c r="R340" s="391" t="s">
        <v>184</v>
      </c>
      <c r="S340" s="392" t="s">
        <v>342</v>
      </c>
      <c r="T340" s="419">
        <v>0</v>
      </c>
      <c r="U340" s="392">
        <v>432.1</v>
      </c>
      <c r="V340" s="416">
        <v>154.9</v>
      </c>
      <c r="W340" s="394">
        <v>0</v>
      </c>
      <c r="X340" s="394">
        <v>300</v>
      </c>
      <c r="Y340" s="394">
        <v>300</v>
      </c>
      <c r="Z340" s="395" t="s">
        <v>309</v>
      </c>
    </row>
    <row r="341" spans="1:26" s="47" customFormat="1" ht="38.25" customHeight="1">
      <c r="A341" s="223"/>
      <c r="B341" s="223"/>
      <c r="C341" s="223"/>
      <c r="D341" s="223"/>
      <c r="E341" s="223"/>
      <c r="F341" s="223"/>
      <c r="G341" s="223"/>
      <c r="H341" s="223"/>
      <c r="I341" s="224"/>
      <c r="J341" s="224"/>
      <c r="K341" s="224"/>
      <c r="L341" s="224"/>
      <c r="M341" s="224"/>
      <c r="N341" s="224"/>
      <c r="O341" s="224"/>
      <c r="P341" s="224"/>
      <c r="Q341" s="224"/>
      <c r="R341" s="29" t="s">
        <v>185</v>
      </c>
      <c r="S341" s="30" t="s">
        <v>329</v>
      </c>
      <c r="T341" s="30">
        <v>0</v>
      </c>
      <c r="U341" s="30">
        <v>0</v>
      </c>
      <c r="V341" s="153">
        <v>1</v>
      </c>
      <c r="W341" s="357">
        <v>0</v>
      </c>
      <c r="X341" s="155">
        <v>2</v>
      </c>
      <c r="Y341" s="155">
        <v>2</v>
      </c>
      <c r="Z341" s="156">
        <f>T341+U341+V341+W341+X341+Y341</f>
        <v>5</v>
      </c>
    </row>
    <row r="342" spans="1:26" s="318" customFormat="1" ht="51" customHeight="1">
      <c r="A342" s="514">
        <v>6</v>
      </c>
      <c r="B342" s="514">
        <v>7</v>
      </c>
      <c r="C342" s="514">
        <v>5</v>
      </c>
      <c r="D342" s="560">
        <v>0</v>
      </c>
      <c r="E342" s="560">
        <v>7</v>
      </c>
      <c r="F342" s="560">
        <v>0</v>
      </c>
      <c r="G342" s="560">
        <v>7</v>
      </c>
      <c r="H342" s="560">
        <v>0</v>
      </c>
      <c r="I342" s="514">
        <v>1</v>
      </c>
      <c r="J342" s="514">
        <v>7</v>
      </c>
      <c r="K342" s="514">
        <v>0</v>
      </c>
      <c r="L342" s="514">
        <v>2</v>
      </c>
      <c r="M342" s="514">
        <v>2</v>
      </c>
      <c r="N342" s="514">
        <v>2</v>
      </c>
      <c r="O342" s="515">
        <v>4</v>
      </c>
      <c r="P342" s="515">
        <v>5</v>
      </c>
      <c r="Q342" s="515" t="s">
        <v>326</v>
      </c>
      <c r="R342" s="391" t="s">
        <v>280</v>
      </c>
      <c r="S342" s="392" t="s">
        <v>342</v>
      </c>
      <c r="T342" s="419">
        <v>0</v>
      </c>
      <c r="U342" s="419">
        <v>0</v>
      </c>
      <c r="V342" s="394">
        <v>0</v>
      </c>
      <c r="W342" s="394">
        <v>0</v>
      </c>
      <c r="X342" s="394">
        <v>450</v>
      </c>
      <c r="Y342" s="394">
        <v>500</v>
      </c>
      <c r="Z342" s="395" t="s">
        <v>309</v>
      </c>
    </row>
    <row r="343" spans="1:26" s="60" customFormat="1" ht="64.5" customHeight="1">
      <c r="A343" s="235"/>
      <c r="B343" s="235"/>
      <c r="C343" s="235"/>
      <c r="D343" s="235"/>
      <c r="E343" s="235"/>
      <c r="F343" s="235"/>
      <c r="G343" s="235"/>
      <c r="H343" s="235"/>
      <c r="I343" s="236"/>
      <c r="J343" s="236"/>
      <c r="K343" s="236"/>
      <c r="L343" s="236"/>
      <c r="M343" s="236"/>
      <c r="N343" s="236"/>
      <c r="O343" s="236"/>
      <c r="P343" s="236"/>
      <c r="Q343" s="236"/>
      <c r="R343" s="34" t="s">
        <v>281</v>
      </c>
      <c r="S343" s="39" t="s">
        <v>320</v>
      </c>
      <c r="T343" s="35">
        <v>0</v>
      </c>
      <c r="U343" s="35">
        <v>0</v>
      </c>
      <c r="V343" s="155">
        <v>0</v>
      </c>
      <c r="W343" s="357">
        <v>0</v>
      </c>
      <c r="X343" s="155">
        <v>7.2</v>
      </c>
      <c r="Y343" s="155">
        <v>8</v>
      </c>
      <c r="Z343" s="156">
        <v>8</v>
      </c>
    </row>
    <row r="344" spans="1:26" s="60" customFormat="1" ht="48">
      <c r="A344" s="388">
        <v>6</v>
      </c>
      <c r="B344" s="388">
        <v>7</v>
      </c>
      <c r="C344" s="388">
        <v>5</v>
      </c>
      <c r="D344" s="388">
        <v>0</v>
      </c>
      <c r="E344" s="388">
        <v>7</v>
      </c>
      <c r="F344" s="388">
        <v>0</v>
      </c>
      <c r="G344" s="388">
        <v>2</v>
      </c>
      <c r="H344" s="388">
        <v>0</v>
      </c>
      <c r="I344" s="389">
        <v>1</v>
      </c>
      <c r="J344" s="389">
        <v>7</v>
      </c>
      <c r="K344" s="389">
        <v>0</v>
      </c>
      <c r="L344" s="389">
        <v>2</v>
      </c>
      <c r="M344" s="390" t="s">
        <v>340</v>
      </c>
      <c r="N344" s="389">
        <v>0</v>
      </c>
      <c r="O344" s="389">
        <v>3</v>
      </c>
      <c r="P344" s="389">
        <v>9</v>
      </c>
      <c r="Q344" s="389" t="s">
        <v>326</v>
      </c>
      <c r="R344" s="391" t="s">
        <v>276</v>
      </c>
      <c r="S344" s="392" t="s">
        <v>342</v>
      </c>
      <c r="T344" s="393">
        <v>0</v>
      </c>
      <c r="U344" s="392">
        <v>0</v>
      </c>
      <c r="V344" s="394">
        <v>0</v>
      </c>
      <c r="W344" s="394">
        <v>2500</v>
      </c>
      <c r="X344" s="394">
        <v>0</v>
      </c>
      <c r="Y344" s="394">
        <v>0</v>
      </c>
      <c r="Z344" s="395" t="s">
        <v>309</v>
      </c>
    </row>
    <row r="345" spans="1:26" s="60" customFormat="1" ht="36">
      <c r="A345" s="360"/>
      <c r="B345" s="360"/>
      <c r="C345" s="360"/>
      <c r="D345" s="360"/>
      <c r="E345" s="360"/>
      <c r="F345" s="360"/>
      <c r="G345" s="360"/>
      <c r="H345" s="360"/>
      <c r="I345" s="361"/>
      <c r="J345" s="361"/>
      <c r="K345" s="361"/>
      <c r="L345" s="361"/>
      <c r="M345" s="362"/>
      <c r="N345" s="361"/>
      <c r="O345" s="361"/>
      <c r="P345" s="361"/>
      <c r="Q345" s="361"/>
      <c r="R345" s="363" t="s">
        <v>2</v>
      </c>
      <c r="S345" s="364" t="s">
        <v>329</v>
      </c>
      <c r="T345" s="302">
        <v>0</v>
      </c>
      <c r="U345" s="365">
        <v>0</v>
      </c>
      <c r="V345" s="366">
        <v>0</v>
      </c>
      <c r="W345" s="366">
        <v>7</v>
      </c>
      <c r="X345" s="366">
        <v>0</v>
      </c>
      <c r="Y345" s="366">
        <v>0</v>
      </c>
      <c r="Z345" s="314">
        <v>7</v>
      </c>
    </row>
    <row r="346" spans="1:26" s="257" customFormat="1" ht="46.5" customHeight="1">
      <c r="A346" s="396"/>
      <c r="B346" s="396"/>
      <c r="C346" s="396"/>
      <c r="D346" s="396"/>
      <c r="E346" s="396"/>
      <c r="F346" s="396"/>
      <c r="G346" s="396"/>
      <c r="H346" s="396"/>
      <c r="I346" s="397"/>
      <c r="J346" s="397"/>
      <c r="K346" s="397"/>
      <c r="L346" s="397"/>
      <c r="M346" s="397"/>
      <c r="N346" s="397"/>
      <c r="O346" s="397"/>
      <c r="P346" s="397"/>
      <c r="Q346" s="397"/>
      <c r="R346" s="398" t="s">
        <v>73</v>
      </c>
      <c r="S346" s="399" t="s">
        <v>342</v>
      </c>
      <c r="T346" s="400">
        <f>T347+T355</f>
        <v>665</v>
      </c>
      <c r="U346" s="400">
        <f>U347+U355</f>
        <v>550.2</v>
      </c>
      <c r="V346" s="400">
        <f>SUM(V358+V360+V362+V364+V366+V368+V370)</f>
        <v>2619.4</v>
      </c>
      <c r="W346" s="400">
        <f>SUM(W358+W360+W362+W366+W368+W372+W374)</f>
        <v>3330</v>
      </c>
      <c r="X346" s="400">
        <f>SUM(X358+X360+X362+X366+X368+X372+X374)</f>
        <v>2380</v>
      </c>
      <c r="Y346" s="400">
        <f>SUM(Y358+Y360+Y362+Y366+Y368+Y372+Y374)</f>
        <v>2380</v>
      </c>
      <c r="Z346" s="401" t="s">
        <v>309</v>
      </c>
    </row>
    <row r="347" spans="1:26" s="47" customFormat="1" ht="38.25" customHeight="1">
      <c r="A347" s="223"/>
      <c r="B347" s="223"/>
      <c r="C347" s="223"/>
      <c r="D347" s="223"/>
      <c r="E347" s="223"/>
      <c r="F347" s="223"/>
      <c r="G347" s="223"/>
      <c r="H347" s="223"/>
      <c r="I347" s="224"/>
      <c r="J347" s="224"/>
      <c r="K347" s="224"/>
      <c r="L347" s="224"/>
      <c r="M347" s="224"/>
      <c r="N347" s="224"/>
      <c r="O347" s="224"/>
      <c r="P347" s="224"/>
      <c r="Q347" s="224"/>
      <c r="R347" s="29" t="s">
        <v>159</v>
      </c>
      <c r="S347" s="39" t="s">
        <v>342</v>
      </c>
      <c r="T347" s="66">
        <v>0</v>
      </c>
      <c r="U347" s="66">
        <v>0</v>
      </c>
      <c r="V347" s="77">
        <v>0</v>
      </c>
      <c r="W347" s="333">
        <v>0</v>
      </c>
      <c r="X347" s="77">
        <v>0</v>
      </c>
      <c r="Y347" s="77">
        <v>0</v>
      </c>
      <c r="Z347" s="25" t="s">
        <v>309</v>
      </c>
    </row>
    <row r="348" spans="1:26" s="47" customFormat="1" ht="51.75" customHeight="1">
      <c r="A348" s="223"/>
      <c r="B348" s="223"/>
      <c r="C348" s="223"/>
      <c r="D348" s="223"/>
      <c r="E348" s="223"/>
      <c r="F348" s="223"/>
      <c r="G348" s="223"/>
      <c r="H348" s="223"/>
      <c r="I348" s="224"/>
      <c r="J348" s="224"/>
      <c r="K348" s="224"/>
      <c r="L348" s="224"/>
      <c r="M348" s="224"/>
      <c r="N348" s="224"/>
      <c r="O348" s="224"/>
      <c r="P348" s="224"/>
      <c r="Q348" s="224"/>
      <c r="R348" s="29" t="s">
        <v>3</v>
      </c>
      <c r="S348" s="30" t="s">
        <v>320</v>
      </c>
      <c r="T348" s="182">
        <v>99</v>
      </c>
      <c r="U348" s="182">
        <v>100</v>
      </c>
      <c r="V348" s="182">
        <v>100</v>
      </c>
      <c r="W348" s="291">
        <v>100</v>
      </c>
      <c r="X348" s="182">
        <v>100</v>
      </c>
      <c r="Y348" s="182">
        <v>100</v>
      </c>
      <c r="Z348" s="138">
        <v>99</v>
      </c>
    </row>
    <row r="349" spans="1:26" s="47" customFormat="1" ht="50.25" customHeight="1">
      <c r="A349" s="386"/>
      <c r="B349" s="386"/>
      <c r="C349" s="386"/>
      <c r="D349" s="386"/>
      <c r="E349" s="386"/>
      <c r="F349" s="386"/>
      <c r="G349" s="386"/>
      <c r="H349" s="386"/>
      <c r="I349" s="387"/>
      <c r="J349" s="387"/>
      <c r="K349" s="387"/>
      <c r="L349" s="387"/>
      <c r="M349" s="387"/>
      <c r="N349" s="387"/>
      <c r="O349" s="387"/>
      <c r="P349" s="387"/>
      <c r="Q349" s="387"/>
      <c r="R349" s="442" t="s">
        <v>74</v>
      </c>
      <c r="S349" s="457" t="s">
        <v>144</v>
      </c>
      <c r="T349" s="561">
        <v>1</v>
      </c>
      <c r="U349" s="561">
        <v>1</v>
      </c>
      <c r="V349" s="561">
        <v>1</v>
      </c>
      <c r="W349" s="562">
        <v>1</v>
      </c>
      <c r="X349" s="561">
        <v>1</v>
      </c>
      <c r="Y349" s="561">
        <v>1</v>
      </c>
      <c r="Z349" s="561" t="s">
        <v>309</v>
      </c>
    </row>
    <row r="350" spans="1:26" s="47" customFormat="1" ht="42.75" customHeight="1">
      <c r="A350" s="223"/>
      <c r="B350" s="223"/>
      <c r="C350" s="223"/>
      <c r="D350" s="223"/>
      <c r="E350" s="223"/>
      <c r="F350" s="223"/>
      <c r="G350" s="223"/>
      <c r="H350" s="223"/>
      <c r="I350" s="224"/>
      <c r="J350" s="224"/>
      <c r="K350" s="224"/>
      <c r="L350" s="224"/>
      <c r="M350" s="224"/>
      <c r="N350" s="224"/>
      <c r="O350" s="224"/>
      <c r="P350" s="224"/>
      <c r="Q350" s="224"/>
      <c r="R350" s="29" t="s">
        <v>263</v>
      </c>
      <c r="S350" s="30" t="s">
        <v>329</v>
      </c>
      <c r="T350" s="37">
        <v>13</v>
      </c>
      <c r="U350" s="37">
        <v>12</v>
      </c>
      <c r="V350" s="37">
        <v>12</v>
      </c>
      <c r="W350" s="369">
        <v>13</v>
      </c>
      <c r="X350" s="37">
        <v>13</v>
      </c>
      <c r="Y350" s="37">
        <v>13</v>
      </c>
      <c r="Z350" s="20">
        <v>13</v>
      </c>
    </row>
    <row r="351" spans="1:26" s="47" customFormat="1" ht="48">
      <c r="A351" s="386"/>
      <c r="B351" s="386"/>
      <c r="C351" s="386"/>
      <c r="D351" s="386"/>
      <c r="E351" s="386"/>
      <c r="F351" s="386"/>
      <c r="G351" s="386"/>
      <c r="H351" s="386"/>
      <c r="I351" s="387"/>
      <c r="J351" s="387"/>
      <c r="K351" s="387"/>
      <c r="L351" s="387"/>
      <c r="M351" s="387"/>
      <c r="N351" s="387"/>
      <c r="O351" s="387"/>
      <c r="P351" s="387"/>
      <c r="Q351" s="387"/>
      <c r="R351" s="442" t="s">
        <v>75</v>
      </c>
      <c r="S351" s="457" t="s">
        <v>144</v>
      </c>
      <c r="T351" s="561">
        <v>1</v>
      </c>
      <c r="U351" s="561">
        <v>1</v>
      </c>
      <c r="V351" s="561">
        <v>1</v>
      </c>
      <c r="W351" s="562">
        <v>1</v>
      </c>
      <c r="X351" s="561">
        <v>1</v>
      </c>
      <c r="Y351" s="561">
        <v>1</v>
      </c>
      <c r="Z351" s="561" t="s">
        <v>309</v>
      </c>
    </row>
    <row r="352" spans="1:26" s="47" customFormat="1" ht="28.5" customHeight="1">
      <c r="A352" s="223"/>
      <c r="B352" s="223"/>
      <c r="C352" s="223"/>
      <c r="D352" s="223"/>
      <c r="E352" s="223"/>
      <c r="F352" s="223"/>
      <c r="G352" s="223"/>
      <c r="H352" s="223"/>
      <c r="I352" s="224"/>
      <c r="J352" s="224"/>
      <c r="K352" s="224"/>
      <c r="L352" s="224"/>
      <c r="M352" s="224"/>
      <c r="N352" s="224"/>
      <c r="O352" s="224"/>
      <c r="P352" s="224"/>
      <c r="Q352" s="224"/>
      <c r="R352" s="29" t="s">
        <v>160</v>
      </c>
      <c r="S352" s="30" t="s">
        <v>329</v>
      </c>
      <c r="T352" s="37">
        <v>22</v>
      </c>
      <c r="U352" s="37">
        <v>22</v>
      </c>
      <c r="V352" s="37">
        <v>22</v>
      </c>
      <c r="W352" s="369">
        <v>22</v>
      </c>
      <c r="X352" s="37">
        <v>22</v>
      </c>
      <c r="Y352" s="37">
        <v>22</v>
      </c>
      <c r="Z352" s="20">
        <v>22</v>
      </c>
    </row>
    <row r="353" spans="1:26" s="47" customFormat="1" ht="48">
      <c r="A353" s="386"/>
      <c r="B353" s="386"/>
      <c r="C353" s="386"/>
      <c r="D353" s="386"/>
      <c r="E353" s="386"/>
      <c r="F353" s="386"/>
      <c r="G353" s="386"/>
      <c r="H353" s="386"/>
      <c r="I353" s="387"/>
      <c r="J353" s="387"/>
      <c r="K353" s="387"/>
      <c r="L353" s="387"/>
      <c r="M353" s="387"/>
      <c r="N353" s="387"/>
      <c r="O353" s="387"/>
      <c r="P353" s="387"/>
      <c r="Q353" s="387"/>
      <c r="R353" s="442" t="s">
        <v>161</v>
      </c>
      <c r="S353" s="457" t="s">
        <v>144</v>
      </c>
      <c r="T353" s="561">
        <v>1</v>
      </c>
      <c r="U353" s="561">
        <v>1</v>
      </c>
      <c r="V353" s="561">
        <v>1</v>
      </c>
      <c r="W353" s="562">
        <v>1</v>
      </c>
      <c r="X353" s="561">
        <v>1</v>
      </c>
      <c r="Y353" s="561">
        <v>1</v>
      </c>
      <c r="Z353" s="561" t="s">
        <v>309</v>
      </c>
    </row>
    <row r="354" spans="1:26" s="47" customFormat="1" ht="36">
      <c r="A354" s="223"/>
      <c r="B354" s="223"/>
      <c r="C354" s="223"/>
      <c r="D354" s="223"/>
      <c r="E354" s="223"/>
      <c r="F354" s="223"/>
      <c r="G354" s="223"/>
      <c r="H354" s="223"/>
      <c r="I354" s="224"/>
      <c r="J354" s="224"/>
      <c r="K354" s="224"/>
      <c r="L354" s="224"/>
      <c r="M354" s="224"/>
      <c r="N354" s="224"/>
      <c r="O354" s="224"/>
      <c r="P354" s="224"/>
      <c r="Q354" s="224"/>
      <c r="R354" s="29" t="s">
        <v>264</v>
      </c>
      <c r="S354" s="30" t="s">
        <v>329</v>
      </c>
      <c r="T354" s="37">
        <v>2</v>
      </c>
      <c r="U354" s="37">
        <v>3</v>
      </c>
      <c r="V354" s="37">
        <v>3</v>
      </c>
      <c r="W354" s="369">
        <v>3</v>
      </c>
      <c r="X354" s="37">
        <v>3</v>
      </c>
      <c r="Y354" s="37">
        <v>3</v>
      </c>
      <c r="Z354" s="20">
        <v>2</v>
      </c>
    </row>
    <row r="355" spans="1:26" s="47" customFormat="1" ht="27.75" customHeight="1">
      <c r="A355" s="223"/>
      <c r="B355" s="223"/>
      <c r="C355" s="223"/>
      <c r="D355" s="223"/>
      <c r="E355" s="223"/>
      <c r="F355" s="223"/>
      <c r="G355" s="223"/>
      <c r="H355" s="223"/>
      <c r="I355" s="224"/>
      <c r="J355" s="224"/>
      <c r="K355" s="224"/>
      <c r="L355" s="224"/>
      <c r="M355" s="224"/>
      <c r="N355" s="224"/>
      <c r="O355" s="224"/>
      <c r="P355" s="224"/>
      <c r="Q355" s="224"/>
      <c r="R355" s="29" t="s">
        <v>285</v>
      </c>
      <c r="S355" s="39" t="s">
        <v>328</v>
      </c>
      <c r="T355" s="66">
        <f>T358+T360+T364+T366</f>
        <v>665</v>
      </c>
      <c r="U355" s="66">
        <f>U358+U360+U364+U366</f>
        <v>550.2</v>
      </c>
      <c r="V355" s="66">
        <f>SUM(V358+V360+V362+V364+V366+V368+V370)</f>
        <v>2619.4</v>
      </c>
      <c r="W355" s="315">
        <f>SUM(W358+W360+W362+W366+W368+W372+W374)</f>
        <v>3330</v>
      </c>
      <c r="X355" s="66">
        <f>SUM(X358+X360+X362+X366+X368+X372+X374)</f>
        <v>2380</v>
      </c>
      <c r="Y355" s="66">
        <f>SUM(Y358+Y360+Y362+Y366+Y368+Y372+Y374)</f>
        <v>2380</v>
      </c>
      <c r="Z355" s="25" t="s">
        <v>309</v>
      </c>
    </row>
    <row r="356" spans="1:26" s="47" customFormat="1" ht="29.25" customHeight="1">
      <c r="A356" s="223"/>
      <c r="B356" s="223"/>
      <c r="C356" s="223"/>
      <c r="D356" s="223"/>
      <c r="E356" s="223"/>
      <c r="F356" s="223"/>
      <c r="G356" s="223"/>
      <c r="H356" s="223"/>
      <c r="I356" s="224"/>
      <c r="J356" s="224"/>
      <c r="K356" s="224"/>
      <c r="L356" s="224"/>
      <c r="M356" s="224"/>
      <c r="N356" s="224"/>
      <c r="O356" s="224"/>
      <c r="P356" s="224"/>
      <c r="Q356" s="224"/>
      <c r="R356" s="29" t="s">
        <v>204</v>
      </c>
      <c r="S356" s="30" t="s">
        <v>320</v>
      </c>
      <c r="T356" s="37">
        <v>0.1</v>
      </c>
      <c r="U356" s="37">
        <v>0.1</v>
      </c>
      <c r="V356" s="75" t="s">
        <v>327</v>
      </c>
      <c r="W356" s="329" t="s">
        <v>327</v>
      </c>
      <c r="X356" s="75" t="s">
        <v>327</v>
      </c>
      <c r="Y356" s="75" t="s">
        <v>327</v>
      </c>
      <c r="Z356" s="42">
        <v>0.1</v>
      </c>
    </row>
    <row r="357" spans="1:26" s="47" customFormat="1" ht="24">
      <c r="A357" s="223"/>
      <c r="B357" s="223"/>
      <c r="C357" s="223"/>
      <c r="D357" s="223"/>
      <c r="E357" s="223"/>
      <c r="F357" s="223"/>
      <c r="G357" s="223"/>
      <c r="H357" s="223"/>
      <c r="I357" s="224"/>
      <c r="J357" s="224"/>
      <c r="K357" s="224"/>
      <c r="L357" s="224"/>
      <c r="M357" s="224"/>
      <c r="N357" s="224"/>
      <c r="O357" s="224"/>
      <c r="P357" s="224"/>
      <c r="Q357" s="224"/>
      <c r="R357" s="29" t="s">
        <v>76</v>
      </c>
      <c r="S357" s="145" t="s">
        <v>329</v>
      </c>
      <c r="T357" s="171" t="s">
        <v>327</v>
      </c>
      <c r="U357" s="171" t="s">
        <v>327</v>
      </c>
      <c r="V357" s="153">
        <v>37</v>
      </c>
      <c r="W357" s="303">
        <v>38</v>
      </c>
      <c r="X357" s="153">
        <v>38</v>
      </c>
      <c r="Y357" s="153">
        <v>38</v>
      </c>
      <c r="Z357" s="153">
        <v>38</v>
      </c>
    </row>
    <row r="358" spans="1:26" s="318" customFormat="1" ht="29.25" customHeight="1">
      <c r="A358" s="407">
        <v>6</v>
      </c>
      <c r="B358" s="407">
        <v>7</v>
      </c>
      <c r="C358" s="407">
        <v>5</v>
      </c>
      <c r="D358" s="407">
        <v>0</v>
      </c>
      <c r="E358" s="407">
        <v>7</v>
      </c>
      <c r="F358" s="407">
        <v>0</v>
      </c>
      <c r="G358" s="407">
        <v>1</v>
      </c>
      <c r="H358" s="407">
        <v>0</v>
      </c>
      <c r="I358" s="408">
        <v>1</v>
      </c>
      <c r="J358" s="408">
        <v>8</v>
      </c>
      <c r="K358" s="408">
        <v>0</v>
      </c>
      <c r="L358" s="408">
        <v>2</v>
      </c>
      <c r="M358" s="408">
        <v>2</v>
      </c>
      <c r="N358" s="408">
        <v>2</v>
      </c>
      <c r="O358" s="408">
        <v>4</v>
      </c>
      <c r="P358" s="408">
        <v>2</v>
      </c>
      <c r="Q358" s="408" t="s">
        <v>326</v>
      </c>
      <c r="R358" s="391" t="s">
        <v>286</v>
      </c>
      <c r="S358" s="392" t="s">
        <v>341</v>
      </c>
      <c r="T358" s="474">
        <v>100</v>
      </c>
      <c r="U358" s="419">
        <v>100</v>
      </c>
      <c r="V358" s="414">
        <v>425</v>
      </c>
      <c r="W358" s="394">
        <v>800</v>
      </c>
      <c r="X358" s="394">
        <v>1100</v>
      </c>
      <c r="Y358" s="394">
        <v>1100</v>
      </c>
      <c r="Z358" s="395" t="s">
        <v>309</v>
      </c>
    </row>
    <row r="359" spans="1:26" s="47" customFormat="1" ht="39.75" customHeight="1">
      <c r="A359" s="223"/>
      <c r="B359" s="223"/>
      <c r="C359" s="223"/>
      <c r="D359" s="223"/>
      <c r="E359" s="223"/>
      <c r="F359" s="223"/>
      <c r="G359" s="223"/>
      <c r="H359" s="223"/>
      <c r="I359" s="224"/>
      <c r="J359" s="224"/>
      <c r="K359" s="224"/>
      <c r="L359" s="224"/>
      <c r="M359" s="224"/>
      <c r="N359" s="224"/>
      <c r="O359" s="224"/>
      <c r="P359" s="224"/>
      <c r="Q359" s="224"/>
      <c r="R359" s="29" t="s">
        <v>265</v>
      </c>
      <c r="S359" s="30" t="s">
        <v>329</v>
      </c>
      <c r="T359" s="30">
        <v>22</v>
      </c>
      <c r="U359" s="30">
        <v>22</v>
      </c>
      <c r="V359" s="30">
        <v>22</v>
      </c>
      <c r="W359" s="261">
        <v>22</v>
      </c>
      <c r="X359" s="30">
        <v>22</v>
      </c>
      <c r="Y359" s="30">
        <v>22</v>
      </c>
      <c r="Z359" s="20">
        <v>132</v>
      </c>
    </row>
    <row r="360" spans="1:26" s="318" customFormat="1" ht="38.25" customHeight="1">
      <c r="A360" s="407">
        <v>6</v>
      </c>
      <c r="B360" s="407">
        <v>7</v>
      </c>
      <c r="C360" s="407">
        <v>5</v>
      </c>
      <c r="D360" s="407">
        <v>0</v>
      </c>
      <c r="E360" s="407">
        <v>7</v>
      </c>
      <c r="F360" s="407">
        <v>0</v>
      </c>
      <c r="G360" s="407">
        <v>2</v>
      </c>
      <c r="H360" s="407">
        <v>0</v>
      </c>
      <c r="I360" s="408">
        <v>1</v>
      </c>
      <c r="J360" s="408">
        <v>8</v>
      </c>
      <c r="K360" s="408">
        <v>0</v>
      </c>
      <c r="L360" s="408">
        <v>2</v>
      </c>
      <c r="M360" s="408">
        <v>2</v>
      </c>
      <c r="N360" s="408">
        <v>2</v>
      </c>
      <c r="O360" s="408">
        <v>4</v>
      </c>
      <c r="P360" s="408">
        <v>3</v>
      </c>
      <c r="Q360" s="408" t="s">
        <v>326</v>
      </c>
      <c r="R360" s="391" t="s">
        <v>205</v>
      </c>
      <c r="S360" s="392" t="s">
        <v>341</v>
      </c>
      <c r="T360" s="419">
        <v>300</v>
      </c>
      <c r="U360" s="419">
        <v>300</v>
      </c>
      <c r="V360" s="414">
        <v>1075.1</v>
      </c>
      <c r="W360" s="394">
        <v>700</v>
      </c>
      <c r="X360" s="394">
        <v>1080</v>
      </c>
      <c r="Y360" s="394">
        <v>1080</v>
      </c>
      <c r="Z360" s="395" t="s">
        <v>309</v>
      </c>
    </row>
    <row r="361" spans="1:26" s="47" customFormat="1" ht="36">
      <c r="A361" s="223"/>
      <c r="B361" s="223"/>
      <c r="C361" s="223"/>
      <c r="D361" s="223"/>
      <c r="E361" s="223"/>
      <c r="F361" s="223"/>
      <c r="G361" s="223"/>
      <c r="H361" s="223"/>
      <c r="I361" s="224"/>
      <c r="J361" s="224"/>
      <c r="K361" s="224"/>
      <c r="L361" s="224"/>
      <c r="M361" s="224"/>
      <c r="N361" s="224"/>
      <c r="O361" s="224"/>
      <c r="P361" s="224"/>
      <c r="Q361" s="224"/>
      <c r="R361" s="29" t="s">
        <v>266</v>
      </c>
      <c r="S361" s="30" t="s">
        <v>329</v>
      </c>
      <c r="T361" s="30">
        <v>12</v>
      </c>
      <c r="U361" s="30">
        <v>12</v>
      </c>
      <c r="V361" s="30">
        <v>12</v>
      </c>
      <c r="W361" s="261">
        <v>13</v>
      </c>
      <c r="X361" s="30">
        <v>13</v>
      </c>
      <c r="Y361" s="30">
        <v>13</v>
      </c>
      <c r="Z361" s="20">
        <v>72</v>
      </c>
    </row>
    <row r="362" spans="1:26" s="318" customFormat="1" ht="27.75" customHeight="1">
      <c r="A362" s="407">
        <v>6</v>
      </c>
      <c r="B362" s="407">
        <v>7</v>
      </c>
      <c r="C362" s="407">
        <v>5</v>
      </c>
      <c r="D362" s="407">
        <v>0</v>
      </c>
      <c r="E362" s="407">
        <v>7</v>
      </c>
      <c r="F362" s="407">
        <v>0</v>
      </c>
      <c r="G362" s="407">
        <v>2</v>
      </c>
      <c r="H362" s="407">
        <v>0</v>
      </c>
      <c r="I362" s="408">
        <v>1</v>
      </c>
      <c r="J362" s="408">
        <v>8</v>
      </c>
      <c r="K362" s="408">
        <v>0</v>
      </c>
      <c r="L362" s="408">
        <v>2</v>
      </c>
      <c r="M362" s="408">
        <v>2</v>
      </c>
      <c r="N362" s="408">
        <v>2</v>
      </c>
      <c r="O362" s="408">
        <v>3</v>
      </c>
      <c r="P362" s="408">
        <v>1</v>
      </c>
      <c r="Q362" s="408" t="s">
        <v>326</v>
      </c>
      <c r="R362" s="391" t="s">
        <v>206</v>
      </c>
      <c r="S362" s="392" t="s">
        <v>341</v>
      </c>
      <c r="T362" s="423">
        <v>0</v>
      </c>
      <c r="U362" s="423">
        <v>0</v>
      </c>
      <c r="V362" s="394">
        <v>400</v>
      </c>
      <c r="W362" s="394">
        <v>300</v>
      </c>
      <c r="X362" s="394">
        <v>0</v>
      </c>
      <c r="Y362" s="394">
        <v>0</v>
      </c>
      <c r="Z362" s="395" t="s">
        <v>309</v>
      </c>
    </row>
    <row r="363" spans="1:26" s="47" customFormat="1" ht="36">
      <c r="A363" s="223"/>
      <c r="B363" s="223"/>
      <c r="C363" s="223"/>
      <c r="D363" s="223"/>
      <c r="E363" s="223"/>
      <c r="F363" s="223"/>
      <c r="G363" s="223"/>
      <c r="H363" s="223"/>
      <c r="I363" s="224"/>
      <c r="J363" s="224"/>
      <c r="K363" s="224"/>
      <c r="L363" s="224"/>
      <c r="M363" s="224"/>
      <c r="N363" s="224"/>
      <c r="O363" s="224"/>
      <c r="P363" s="224"/>
      <c r="Q363" s="224"/>
      <c r="R363" s="29" t="s">
        <v>96</v>
      </c>
      <c r="S363" s="30" t="s">
        <v>329</v>
      </c>
      <c r="T363" s="37" t="s">
        <v>327</v>
      </c>
      <c r="U363" s="37" t="s">
        <v>327</v>
      </c>
      <c r="V363" s="153">
        <v>6</v>
      </c>
      <c r="W363" s="369">
        <v>6</v>
      </c>
      <c r="X363" s="37" t="s">
        <v>327</v>
      </c>
      <c r="Y363" s="37" t="s">
        <v>327</v>
      </c>
      <c r="Z363" s="144">
        <v>19</v>
      </c>
    </row>
    <row r="364" spans="1:26" s="318" customFormat="1" ht="48">
      <c r="A364" s="426">
        <v>6</v>
      </c>
      <c r="B364" s="426">
        <v>7</v>
      </c>
      <c r="C364" s="426">
        <v>5</v>
      </c>
      <c r="D364" s="427">
        <v>0</v>
      </c>
      <c r="E364" s="427">
        <v>7</v>
      </c>
      <c r="F364" s="427">
        <v>0</v>
      </c>
      <c r="G364" s="427">
        <v>2</v>
      </c>
      <c r="H364" s="427">
        <v>0</v>
      </c>
      <c r="I364" s="428">
        <v>1</v>
      </c>
      <c r="J364" s="428">
        <v>8</v>
      </c>
      <c r="K364" s="428">
        <v>7</v>
      </c>
      <c r="L364" s="428">
        <v>4</v>
      </c>
      <c r="M364" s="428">
        <v>0</v>
      </c>
      <c r="N364" s="428">
        <v>2</v>
      </c>
      <c r="O364" s="408"/>
      <c r="P364" s="408"/>
      <c r="Q364" s="408"/>
      <c r="R364" s="391" t="s">
        <v>4</v>
      </c>
      <c r="S364" s="392" t="s">
        <v>341</v>
      </c>
      <c r="T364" s="419">
        <v>165</v>
      </c>
      <c r="U364" s="423">
        <v>0</v>
      </c>
      <c r="V364" s="394">
        <v>0</v>
      </c>
      <c r="W364" s="394">
        <v>0</v>
      </c>
      <c r="X364" s="394">
        <v>0</v>
      </c>
      <c r="Y364" s="394">
        <v>0</v>
      </c>
      <c r="Z364" s="395" t="s">
        <v>309</v>
      </c>
    </row>
    <row r="365" spans="1:26" s="47" customFormat="1" ht="36">
      <c r="A365" s="223"/>
      <c r="B365" s="223"/>
      <c r="C365" s="223"/>
      <c r="D365" s="223"/>
      <c r="E365" s="223"/>
      <c r="F365" s="223"/>
      <c r="G365" s="223"/>
      <c r="H365" s="223"/>
      <c r="I365" s="224"/>
      <c r="J365" s="224"/>
      <c r="K365" s="224"/>
      <c r="L365" s="224"/>
      <c r="M365" s="224"/>
      <c r="N365" s="224"/>
      <c r="O365" s="224"/>
      <c r="P365" s="224"/>
      <c r="Q365" s="224"/>
      <c r="R365" s="29" t="s">
        <v>77</v>
      </c>
      <c r="S365" s="30" t="s">
        <v>329</v>
      </c>
      <c r="T365" s="30">
        <v>6</v>
      </c>
      <c r="U365" s="37">
        <v>0</v>
      </c>
      <c r="V365" s="153">
        <v>0</v>
      </c>
      <c r="W365" s="303">
        <v>0</v>
      </c>
      <c r="X365" s="153">
        <v>0</v>
      </c>
      <c r="Y365" s="153">
        <v>0</v>
      </c>
      <c r="Z365" s="144">
        <f>T365+U365+V365+W365+X365+Y365</f>
        <v>6</v>
      </c>
    </row>
    <row r="366" spans="1:26" s="318" customFormat="1" ht="39.75" customHeight="1">
      <c r="A366" s="407">
        <v>6</v>
      </c>
      <c r="B366" s="407">
        <v>7</v>
      </c>
      <c r="C366" s="407">
        <v>5</v>
      </c>
      <c r="D366" s="407">
        <v>0</v>
      </c>
      <c r="E366" s="407">
        <v>7</v>
      </c>
      <c r="F366" s="407">
        <v>0</v>
      </c>
      <c r="G366" s="407">
        <v>3</v>
      </c>
      <c r="H366" s="407">
        <v>0</v>
      </c>
      <c r="I366" s="408">
        <v>1</v>
      </c>
      <c r="J366" s="408">
        <v>8</v>
      </c>
      <c r="K366" s="408">
        <v>0</v>
      </c>
      <c r="L366" s="408">
        <v>2</v>
      </c>
      <c r="M366" s="408">
        <v>2</v>
      </c>
      <c r="N366" s="408">
        <v>2</v>
      </c>
      <c r="O366" s="408">
        <v>4</v>
      </c>
      <c r="P366" s="408">
        <v>4</v>
      </c>
      <c r="Q366" s="408" t="s">
        <v>326</v>
      </c>
      <c r="R366" s="391" t="s">
        <v>5</v>
      </c>
      <c r="S366" s="392" t="s">
        <v>328</v>
      </c>
      <c r="T366" s="419">
        <v>100</v>
      </c>
      <c r="U366" s="419">
        <v>150.2</v>
      </c>
      <c r="V366" s="394">
        <v>320.3</v>
      </c>
      <c r="W366" s="394">
        <v>200</v>
      </c>
      <c r="X366" s="394">
        <v>200</v>
      </c>
      <c r="Y366" s="394">
        <v>200</v>
      </c>
      <c r="Z366" s="395" t="s">
        <v>309</v>
      </c>
    </row>
    <row r="367" spans="1:26" s="47" customFormat="1" ht="39.75" customHeight="1">
      <c r="A367" s="223"/>
      <c r="B367" s="223"/>
      <c r="C367" s="223"/>
      <c r="D367" s="223"/>
      <c r="E367" s="223"/>
      <c r="F367" s="223"/>
      <c r="G367" s="223"/>
      <c r="H367" s="223"/>
      <c r="I367" s="224"/>
      <c r="J367" s="224"/>
      <c r="K367" s="224"/>
      <c r="L367" s="224"/>
      <c r="M367" s="224"/>
      <c r="N367" s="224"/>
      <c r="O367" s="224"/>
      <c r="P367" s="224"/>
      <c r="Q367" s="224"/>
      <c r="R367" s="29" t="s">
        <v>284</v>
      </c>
      <c r="S367" s="30" t="s">
        <v>329</v>
      </c>
      <c r="T367" s="30">
        <v>1</v>
      </c>
      <c r="U367" s="30">
        <v>2</v>
      </c>
      <c r="V367" s="35">
        <v>2</v>
      </c>
      <c r="W367" s="370">
        <v>3</v>
      </c>
      <c r="X367" s="35">
        <v>3</v>
      </c>
      <c r="Y367" s="35">
        <v>3</v>
      </c>
      <c r="Z367" s="20">
        <v>14</v>
      </c>
    </row>
    <row r="368" spans="1:26" s="318" customFormat="1" ht="28.5" customHeight="1">
      <c r="A368" s="407">
        <v>6</v>
      </c>
      <c r="B368" s="407">
        <v>7</v>
      </c>
      <c r="C368" s="407">
        <v>5</v>
      </c>
      <c r="D368" s="407">
        <v>0</v>
      </c>
      <c r="E368" s="407">
        <v>7</v>
      </c>
      <c r="F368" s="407">
        <v>0</v>
      </c>
      <c r="G368" s="407">
        <v>2</v>
      </c>
      <c r="H368" s="407">
        <v>0</v>
      </c>
      <c r="I368" s="408">
        <v>1</v>
      </c>
      <c r="J368" s="408">
        <v>8</v>
      </c>
      <c r="K368" s="408">
        <v>0</v>
      </c>
      <c r="L368" s="408">
        <v>2</v>
      </c>
      <c r="M368" s="531" t="s">
        <v>340</v>
      </c>
      <c r="N368" s="408">
        <v>0</v>
      </c>
      <c r="O368" s="408">
        <v>2</v>
      </c>
      <c r="P368" s="408">
        <v>7</v>
      </c>
      <c r="Q368" s="408" t="s">
        <v>326</v>
      </c>
      <c r="R368" s="391" t="s">
        <v>207</v>
      </c>
      <c r="S368" s="392" t="s">
        <v>328</v>
      </c>
      <c r="T368" s="418">
        <v>0</v>
      </c>
      <c r="U368" s="563">
        <v>0</v>
      </c>
      <c r="V368" s="394">
        <v>367.7</v>
      </c>
      <c r="W368" s="394">
        <v>180</v>
      </c>
      <c r="X368" s="394">
        <v>0</v>
      </c>
      <c r="Y368" s="394">
        <v>0</v>
      </c>
      <c r="Z368" s="430" t="s">
        <v>309</v>
      </c>
    </row>
    <row r="369" spans="1:26" s="47" customFormat="1" ht="39.75" customHeight="1">
      <c r="A369" s="223"/>
      <c r="B369" s="223"/>
      <c r="C369" s="223"/>
      <c r="D369" s="223"/>
      <c r="E369" s="223"/>
      <c r="F369" s="223"/>
      <c r="G369" s="223"/>
      <c r="H369" s="223"/>
      <c r="I369" s="224"/>
      <c r="J369" s="224"/>
      <c r="K369" s="224"/>
      <c r="L369" s="224"/>
      <c r="M369" s="224"/>
      <c r="N369" s="224"/>
      <c r="O369" s="224"/>
      <c r="P369" s="224"/>
      <c r="Q369" s="224"/>
      <c r="R369" s="190" t="s">
        <v>97</v>
      </c>
      <c r="S369" s="30" t="s">
        <v>329</v>
      </c>
      <c r="T369" s="191" t="s">
        <v>327</v>
      </c>
      <c r="U369" s="192" t="s">
        <v>327</v>
      </c>
      <c r="V369" s="207">
        <v>1</v>
      </c>
      <c r="W369" s="370">
        <v>0</v>
      </c>
      <c r="X369" s="35">
        <v>0</v>
      </c>
      <c r="Y369" s="35">
        <v>0</v>
      </c>
      <c r="Z369" s="189">
        <v>1</v>
      </c>
    </row>
    <row r="370" spans="1:26" s="318" customFormat="1" ht="51.75" customHeight="1">
      <c r="A370" s="407">
        <v>6</v>
      </c>
      <c r="B370" s="407">
        <v>7</v>
      </c>
      <c r="C370" s="407">
        <v>5</v>
      </c>
      <c r="D370" s="407">
        <v>0</v>
      </c>
      <c r="E370" s="407">
        <v>7</v>
      </c>
      <c r="F370" s="407">
        <v>0</v>
      </c>
      <c r="G370" s="407">
        <v>2</v>
      </c>
      <c r="H370" s="407">
        <v>0</v>
      </c>
      <c r="I370" s="408">
        <v>1</v>
      </c>
      <c r="J370" s="408">
        <v>8</v>
      </c>
      <c r="K370" s="408">
        <v>0</v>
      </c>
      <c r="L370" s="408">
        <v>2</v>
      </c>
      <c r="M370" s="408">
        <v>1</v>
      </c>
      <c r="N370" s="408">
        <v>0</v>
      </c>
      <c r="O370" s="408">
        <v>2</v>
      </c>
      <c r="P370" s="408">
        <v>7</v>
      </c>
      <c r="Q370" s="408" t="s">
        <v>174</v>
      </c>
      <c r="R370" s="520" t="s">
        <v>98</v>
      </c>
      <c r="S370" s="392" t="s">
        <v>328</v>
      </c>
      <c r="T370" s="564">
        <v>0</v>
      </c>
      <c r="U370" s="565">
        <v>0</v>
      </c>
      <c r="V370" s="566">
        <v>31.3</v>
      </c>
      <c r="W370" s="414">
        <v>0</v>
      </c>
      <c r="X370" s="414">
        <v>0</v>
      </c>
      <c r="Y370" s="414">
        <v>0</v>
      </c>
      <c r="Z370" s="567" t="s">
        <v>277</v>
      </c>
    </row>
    <row r="371" spans="1:26" s="196" customFormat="1" ht="26.25" customHeight="1">
      <c r="A371" s="223"/>
      <c r="B371" s="223"/>
      <c r="C371" s="223"/>
      <c r="D371" s="223"/>
      <c r="E371" s="223"/>
      <c r="F371" s="223"/>
      <c r="G371" s="223"/>
      <c r="H371" s="223"/>
      <c r="I371" s="224"/>
      <c r="J371" s="224"/>
      <c r="K371" s="224"/>
      <c r="L371" s="224"/>
      <c r="M371" s="224"/>
      <c r="N371" s="224"/>
      <c r="O371" s="224"/>
      <c r="P371" s="224"/>
      <c r="Q371" s="224"/>
      <c r="R371" s="204" t="s">
        <v>179</v>
      </c>
      <c r="S371" s="30" t="s">
        <v>320</v>
      </c>
      <c r="T371" s="205"/>
      <c r="U371" s="206"/>
      <c r="V371" s="207">
        <v>100</v>
      </c>
      <c r="W371" s="292">
        <v>0</v>
      </c>
      <c r="X371" s="309">
        <v>0</v>
      </c>
      <c r="Y371" s="309">
        <v>0</v>
      </c>
      <c r="Z371" s="314">
        <v>100</v>
      </c>
    </row>
    <row r="372" spans="1:26" s="318" customFormat="1" ht="39" customHeight="1">
      <c r="A372" s="388">
        <v>6</v>
      </c>
      <c r="B372" s="388">
        <v>7</v>
      </c>
      <c r="C372" s="388">
        <v>5</v>
      </c>
      <c r="D372" s="388">
        <v>0</v>
      </c>
      <c r="E372" s="388">
        <v>7</v>
      </c>
      <c r="F372" s="388">
        <v>0</v>
      </c>
      <c r="G372" s="388">
        <v>1</v>
      </c>
      <c r="H372" s="388">
        <v>0</v>
      </c>
      <c r="I372" s="389">
        <v>1</v>
      </c>
      <c r="J372" s="389">
        <v>8</v>
      </c>
      <c r="K372" s="389">
        <v>0</v>
      </c>
      <c r="L372" s="389">
        <v>2</v>
      </c>
      <c r="M372" s="389">
        <v>2</v>
      </c>
      <c r="N372" s="389">
        <v>2</v>
      </c>
      <c r="O372" s="389">
        <v>3</v>
      </c>
      <c r="P372" s="389">
        <v>2</v>
      </c>
      <c r="Q372" s="389" t="s">
        <v>326</v>
      </c>
      <c r="R372" s="391" t="s">
        <v>278</v>
      </c>
      <c r="S372" s="392" t="s">
        <v>341</v>
      </c>
      <c r="T372" s="423">
        <v>0</v>
      </c>
      <c r="U372" s="423">
        <v>0</v>
      </c>
      <c r="V372" s="394">
        <v>0</v>
      </c>
      <c r="W372" s="394">
        <v>1000</v>
      </c>
      <c r="X372" s="394">
        <v>0</v>
      </c>
      <c r="Y372" s="394">
        <v>0</v>
      </c>
      <c r="Z372" s="395" t="s">
        <v>309</v>
      </c>
    </row>
    <row r="373" spans="1:26" s="196" customFormat="1" ht="42" customHeight="1">
      <c r="A373" s="360"/>
      <c r="B373" s="360"/>
      <c r="C373" s="360"/>
      <c r="D373" s="360"/>
      <c r="E373" s="360"/>
      <c r="F373" s="360"/>
      <c r="G373" s="360"/>
      <c r="H373" s="360"/>
      <c r="I373" s="361"/>
      <c r="J373" s="361"/>
      <c r="K373" s="361"/>
      <c r="L373" s="361"/>
      <c r="M373" s="361"/>
      <c r="N373" s="361"/>
      <c r="O373" s="361"/>
      <c r="P373" s="361"/>
      <c r="Q373" s="361"/>
      <c r="R373" s="29" t="s">
        <v>134</v>
      </c>
      <c r="S373" s="30" t="s">
        <v>329</v>
      </c>
      <c r="T373" s="37" t="s">
        <v>327</v>
      </c>
      <c r="U373" s="37" t="s">
        <v>327</v>
      </c>
      <c r="V373" s="303">
        <v>0</v>
      </c>
      <c r="W373" s="369">
        <v>22</v>
      </c>
      <c r="X373" s="37" t="s">
        <v>327</v>
      </c>
      <c r="Y373" s="37" t="s">
        <v>327</v>
      </c>
      <c r="Z373" s="144">
        <v>22</v>
      </c>
    </row>
    <row r="374" spans="1:26" s="318" customFormat="1" ht="39" customHeight="1">
      <c r="A374" s="388">
        <v>6</v>
      </c>
      <c r="B374" s="388">
        <v>7</v>
      </c>
      <c r="C374" s="388">
        <v>5</v>
      </c>
      <c r="D374" s="388">
        <v>0</v>
      </c>
      <c r="E374" s="388">
        <v>7</v>
      </c>
      <c r="F374" s="388">
        <v>0</v>
      </c>
      <c r="G374" s="388">
        <v>3</v>
      </c>
      <c r="H374" s="388">
        <v>0</v>
      </c>
      <c r="I374" s="389">
        <v>1</v>
      </c>
      <c r="J374" s="389">
        <v>8</v>
      </c>
      <c r="K374" s="389">
        <v>0</v>
      </c>
      <c r="L374" s="389">
        <v>2</v>
      </c>
      <c r="M374" s="389">
        <v>2</v>
      </c>
      <c r="N374" s="389">
        <v>2</v>
      </c>
      <c r="O374" s="389">
        <v>3</v>
      </c>
      <c r="P374" s="389">
        <v>3</v>
      </c>
      <c r="Q374" s="389" t="s">
        <v>326</v>
      </c>
      <c r="R374" s="391" t="s">
        <v>279</v>
      </c>
      <c r="S374" s="392" t="s">
        <v>341</v>
      </c>
      <c r="T374" s="423">
        <v>0</v>
      </c>
      <c r="U374" s="423">
        <v>0</v>
      </c>
      <c r="V374" s="394">
        <v>0</v>
      </c>
      <c r="W374" s="394">
        <v>150</v>
      </c>
      <c r="X374" s="394">
        <v>0</v>
      </c>
      <c r="Y374" s="394">
        <v>0</v>
      </c>
      <c r="Z374" s="395" t="s">
        <v>309</v>
      </c>
    </row>
    <row r="375" spans="1:26" s="196" customFormat="1" ht="42.75" customHeight="1">
      <c r="A375" s="360"/>
      <c r="B375" s="360"/>
      <c r="C375" s="360"/>
      <c r="D375" s="360"/>
      <c r="E375" s="360"/>
      <c r="F375" s="360"/>
      <c r="G375" s="360"/>
      <c r="H375" s="360"/>
      <c r="I375" s="361"/>
      <c r="J375" s="361"/>
      <c r="K375" s="361"/>
      <c r="L375" s="361"/>
      <c r="M375" s="361"/>
      <c r="N375" s="361"/>
      <c r="O375" s="361"/>
      <c r="P375" s="361"/>
      <c r="Q375" s="361"/>
      <c r="R375" s="29" t="s">
        <v>135</v>
      </c>
      <c r="S375" s="35" t="s">
        <v>329</v>
      </c>
      <c r="T375" s="295">
        <v>0</v>
      </c>
      <c r="U375" s="295">
        <v>0</v>
      </c>
      <c r="V375" s="303">
        <v>0</v>
      </c>
      <c r="W375" s="369">
        <v>2</v>
      </c>
      <c r="X375" s="37" t="s">
        <v>327</v>
      </c>
      <c r="Y375" s="37" t="s">
        <v>327</v>
      </c>
      <c r="Z375" s="144">
        <v>2</v>
      </c>
    </row>
    <row r="376" spans="1:26" s="257" customFormat="1" ht="38.25" customHeight="1">
      <c r="A376" s="396"/>
      <c r="B376" s="396"/>
      <c r="C376" s="396"/>
      <c r="D376" s="396"/>
      <c r="E376" s="396"/>
      <c r="F376" s="396"/>
      <c r="G376" s="396"/>
      <c r="H376" s="396"/>
      <c r="I376" s="397"/>
      <c r="J376" s="397"/>
      <c r="K376" s="397"/>
      <c r="L376" s="397"/>
      <c r="M376" s="397"/>
      <c r="N376" s="397"/>
      <c r="O376" s="397"/>
      <c r="P376" s="397"/>
      <c r="Q376" s="397"/>
      <c r="R376" s="398" t="s">
        <v>343</v>
      </c>
      <c r="S376" s="399" t="s">
        <v>290</v>
      </c>
      <c r="T376" s="568">
        <f>T378+T379+T380+T381+T382</f>
        <v>13682.2</v>
      </c>
      <c r="U376" s="568">
        <f>U378+U379+U380+U381+U382</f>
        <v>13954.9</v>
      </c>
      <c r="V376" s="569">
        <f>SUM(V378:V382)</f>
        <v>14801.599999999999</v>
      </c>
      <c r="W376" s="570">
        <f>SUM(W378+W379+W380+W381)</f>
        <v>14034.199999999999</v>
      </c>
      <c r="X376" s="570">
        <f>SUM(X378+X379+X380+X381)</f>
        <v>13793.199999999999</v>
      </c>
      <c r="Y376" s="570">
        <f>SUM(Y378+Y379+Y380+Y381)</f>
        <v>13793.199999999999</v>
      </c>
      <c r="Z376" s="571" t="s">
        <v>309</v>
      </c>
    </row>
    <row r="377" spans="1:26" s="47" customFormat="1" ht="24">
      <c r="A377" s="223"/>
      <c r="B377" s="223"/>
      <c r="C377" s="223"/>
      <c r="D377" s="223"/>
      <c r="E377" s="223"/>
      <c r="F377" s="223"/>
      <c r="G377" s="223"/>
      <c r="H377" s="223"/>
      <c r="I377" s="224"/>
      <c r="J377" s="224"/>
      <c r="K377" s="224"/>
      <c r="L377" s="224"/>
      <c r="M377" s="224"/>
      <c r="N377" s="224"/>
      <c r="O377" s="224"/>
      <c r="P377" s="224"/>
      <c r="Q377" s="224"/>
      <c r="R377" s="29" t="s">
        <v>344</v>
      </c>
      <c r="S377" s="30"/>
      <c r="T377" s="87"/>
      <c r="U377" s="85"/>
      <c r="V377" s="75"/>
      <c r="W377" s="329"/>
      <c r="X377" s="329"/>
      <c r="Y377" s="329"/>
      <c r="Z377" s="20"/>
    </row>
    <row r="378" spans="1:26" s="47" customFormat="1" ht="24">
      <c r="A378" s="223">
        <v>6</v>
      </c>
      <c r="B378" s="223">
        <v>7</v>
      </c>
      <c r="C378" s="223">
        <v>5</v>
      </c>
      <c r="D378" s="223">
        <v>0</v>
      </c>
      <c r="E378" s="223">
        <v>7</v>
      </c>
      <c r="F378" s="223">
        <v>0</v>
      </c>
      <c r="G378" s="223">
        <v>9</v>
      </c>
      <c r="H378" s="223">
        <v>0</v>
      </c>
      <c r="I378" s="224">
        <v>1</v>
      </c>
      <c r="J378" s="224">
        <v>9</v>
      </c>
      <c r="K378" s="224">
        <v>0</v>
      </c>
      <c r="L378" s="224">
        <v>0</v>
      </c>
      <c r="M378" s="224">
        <v>2</v>
      </c>
      <c r="N378" s="224">
        <v>0</v>
      </c>
      <c r="O378" s="224">
        <v>5</v>
      </c>
      <c r="P378" s="224">
        <v>0</v>
      </c>
      <c r="Q378" s="224" t="s">
        <v>345</v>
      </c>
      <c r="R378" s="49" t="s">
        <v>332</v>
      </c>
      <c r="S378" s="30" t="s">
        <v>290</v>
      </c>
      <c r="T378" s="157">
        <v>1846.8</v>
      </c>
      <c r="U378" s="157">
        <v>1954.4</v>
      </c>
      <c r="V378" s="77">
        <v>1641.4</v>
      </c>
      <c r="W378" s="333">
        <v>1642.1</v>
      </c>
      <c r="X378" s="333">
        <v>1642.1</v>
      </c>
      <c r="Y378" s="333">
        <v>1642.1</v>
      </c>
      <c r="Z378" s="25" t="s">
        <v>309</v>
      </c>
    </row>
    <row r="379" spans="1:26" s="47" customFormat="1" ht="29.25" customHeight="1">
      <c r="A379" s="223">
        <v>6</v>
      </c>
      <c r="B379" s="223">
        <v>7</v>
      </c>
      <c r="C379" s="223">
        <v>5</v>
      </c>
      <c r="D379" s="223">
        <v>0</v>
      </c>
      <c r="E379" s="223">
        <v>7</v>
      </c>
      <c r="F379" s="223">
        <v>0</v>
      </c>
      <c r="G379" s="223">
        <v>9</v>
      </c>
      <c r="H379" s="223">
        <v>0</v>
      </c>
      <c r="I379" s="224">
        <v>1</v>
      </c>
      <c r="J379" s="224">
        <v>9</v>
      </c>
      <c r="K379" s="224">
        <v>0</v>
      </c>
      <c r="L379" s="224">
        <v>0</v>
      </c>
      <c r="M379" s="224">
        <v>2</v>
      </c>
      <c r="N379" s="224">
        <v>0</v>
      </c>
      <c r="O379" s="224">
        <v>5</v>
      </c>
      <c r="P379" s="224">
        <v>1</v>
      </c>
      <c r="Q379" s="224" t="s">
        <v>345</v>
      </c>
      <c r="R379" s="49" t="s">
        <v>6</v>
      </c>
      <c r="S379" s="30" t="s">
        <v>290</v>
      </c>
      <c r="T379" s="158">
        <v>8710.7</v>
      </c>
      <c r="U379" s="158">
        <v>9016.4</v>
      </c>
      <c r="V379" s="77">
        <v>9733.4</v>
      </c>
      <c r="W379" s="333">
        <v>8951.3</v>
      </c>
      <c r="X379" s="333">
        <v>8710.3</v>
      </c>
      <c r="Y379" s="333">
        <v>8710.3</v>
      </c>
      <c r="Z379" s="25" t="s">
        <v>309</v>
      </c>
    </row>
    <row r="380" spans="1:26" s="47" customFormat="1" ht="24">
      <c r="A380" s="223">
        <v>6</v>
      </c>
      <c r="B380" s="223">
        <v>7</v>
      </c>
      <c r="C380" s="223">
        <v>5</v>
      </c>
      <c r="D380" s="223">
        <v>0</v>
      </c>
      <c r="E380" s="223">
        <v>7</v>
      </c>
      <c r="F380" s="223">
        <v>0</v>
      </c>
      <c r="G380" s="223">
        <v>9</v>
      </c>
      <c r="H380" s="223">
        <v>0</v>
      </c>
      <c r="I380" s="224">
        <v>1</v>
      </c>
      <c r="J380" s="224">
        <v>9</v>
      </c>
      <c r="K380" s="224">
        <v>0</v>
      </c>
      <c r="L380" s="224">
        <v>0</v>
      </c>
      <c r="M380" s="224">
        <v>2</v>
      </c>
      <c r="N380" s="224">
        <v>0</v>
      </c>
      <c r="O380" s="224">
        <v>5</v>
      </c>
      <c r="P380" s="224">
        <v>2</v>
      </c>
      <c r="Q380" s="224" t="s">
        <v>345</v>
      </c>
      <c r="R380" s="49" t="s">
        <v>7</v>
      </c>
      <c r="S380" s="30" t="s">
        <v>290</v>
      </c>
      <c r="T380" s="157">
        <v>1409</v>
      </c>
      <c r="U380" s="157">
        <v>1500.7</v>
      </c>
      <c r="V380" s="77">
        <v>1650.4</v>
      </c>
      <c r="W380" s="333">
        <v>1574.5</v>
      </c>
      <c r="X380" s="333">
        <v>1574.5</v>
      </c>
      <c r="Y380" s="333">
        <v>1574.5</v>
      </c>
      <c r="Z380" s="25" t="s">
        <v>309</v>
      </c>
    </row>
    <row r="381" spans="1:26" s="47" customFormat="1" ht="24">
      <c r="A381" s="223">
        <v>6</v>
      </c>
      <c r="B381" s="223">
        <v>7</v>
      </c>
      <c r="C381" s="223">
        <v>5</v>
      </c>
      <c r="D381" s="223">
        <v>0</v>
      </c>
      <c r="E381" s="223">
        <v>7</v>
      </c>
      <c r="F381" s="223">
        <v>0</v>
      </c>
      <c r="G381" s="223">
        <v>9</v>
      </c>
      <c r="H381" s="223">
        <v>0</v>
      </c>
      <c r="I381" s="224">
        <v>1</v>
      </c>
      <c r="J381" s="224">
        <v>9</v>
      </c>
      <c r="K381" s="224">
        <v>0</v>
      </c>
      <c r="L381" s="224">
        <v>0</v>
      </c>
      <c r="M381" s="224">
        <v>2</v>
      </c>
      <c r="N381" s="224">
        <v>0</v>
      </c>
      <c r="O381" s="224">
        <v>5</v>
      </c>
      <c r="P381" s="224">
        <v>3</v>
      </c>
      <c r="Q381" s="224" t="s">
        <v>345</v>
      </c>
      <c r="R381" s="49" t="s">
        <v>8</v>
      </c>
      <c r="S381" s="30" t="s">
        <v>290</v>
      </c>
      <c r="T381" s="157">
        <v>1376.7</v>
      </c>
      <c r="U381" s="157">
        <v>1483.4</v>
      </c>
      <c r="V381" s="77">
        <v>1776.4</v>
      </c>
      <c r="W381" s="333">
        <v>1866.3</v>
      </c>
      <c r="X381" s="333">
        <v>1866.3</v>
      </c>
      <c r="Y381" s="333">
        <v>1866.3</v>
      </c>
      <c r="Z381" s="25" t="s">
        <v>309</v>
      </c>
    </row>
    <row r="382" spans="1:26" s="47" customFormat="1" ht="39" customHeight="1">
      <c r="A382" s="225">
        <v>6</v>
      </c>
      <c r="B382" s="226">
        <v>7</v>
      </c>
      <c r="C382" s="225">
        <v>5</v>
      </c>
      <c r="D382" s="227">
        <v>0</v>
      </c>
      <c r="E382" s="227">
        <v>7</v>
      </c>
      <c r="F382" s="227">
        <v>0</v>
      </c>
      <c r="G382" s="227">
        <v>9</v>
      </c>
      <c r="H382" s="227">
        <v>0</v>
      </c>
      <c r="I382" s="228">
        <v>1</v>
      </c>
      <c r="J382" s="228">
        <v>9</v>
      </c>
      <c r="K382" s="228">
        <v>9</v>
      </c>
      <c r="L382" s="228">
        <v>0</v>
      </c>
      <c r="M382" s="228">
        <v>5</v>
      </c>
      <c r="N382" s="228">
        <v>9</v>
      </c>
      <c r="O382" s="224"/>
      <c r="P382" s="224"/>
      <c r="Q382" s="224"/>
      <c r="R382" s="59" t="s">
        <v>10</v>
      </c>
      <c r="S382" s="30" t="s">
        <v>290</v>
      </c>
      <c r="T382" s="157">
        <v>339</v>
      </c>
      <c r="U382" s="157">
        <v>0</v>
      </c>
      <c r="V382" s="77">
        <v>0</v>
      </c>
      <c r="W382" s="333">
        <v>0</v>
      </c>
      <c r="X382" s="333">
        <v>0</v>
      </c>
      <c r="Y382" s="333">
        <v>0</v>
      </c>
      <c r="Z382" s="25" t="s">
        <v>309</v>
      </c>
    </row>
    <row r="383" spans="1:26" s="4" customFormat="1" ht="15">
      <c r="A383" s="7"/>
      <c r="B383" s="7"/>
      <c r="C383" s="7"/>
      <c r="D383" s="7"/>
      <c r="E383" s="7"/>
      <c r="F383" s="7"/>
      <c r="G383" s="7"/>
      <c r="H383" s="7"/>
      <c r="I383" s="21"/>
      <c r="J383" s="21"/>
      <c r="K383" s="21"/>
      <c r="L383" s="21"/>
      <c r="M383" s="21"/>
      <c r="N383" s="21"/>
      <c r="O383" s="21"/>
      <c r="P383" s="21"/>
      <c r="Q383" s="21"/>
      <c r="R383" s="22"/>
      <c r="S383" s="101"/>
      <c r="T383" s="101"/>
      <c r="U383" s="93"/>
      <c r="V383" s="93"/>
      <c r="W383" s="93"/>
      <c r="X383" s="93"/>
      <c r="Y383" s="93"/>
      <c r="Z383" s="23"/>
    </row>
    <row r="384" spans="1:26" s="4" customFormat="1" ht="15">
      <c r="A384" s="7"/>
      <c r="B384" s="7"/>
      <c r="C384" s="7"/>
      <c r="D384" s="7"/>
      <c r="E384" s="7"/>
      <c r="F384" s="7"/>
      <c r="G384" s="7"/>
      <c r="H384" s="7"/>
      <c r="I384" s="21"/>
      <c r="J384" s="21"/>
      <c r="K384" s="21"/>
      <c r="L384" s="21"/>
      <c r="M384" s="21"/>
      <c r="N384" s="21"/>
      <c r="O384" s="21"/>
      <c r="P384" s="21"/>
      <c r="Q384" s="21"/>
      <c r="R384" s="22"/>
      <c r="S384" s="101"/>
      <c r="T384" s="101"/>
      <c r="U384" s="93"/>
      <c r="V384" s="93"/>
      <c r="W384" s="93"/>
      <c r="X384" s="93"/>
      <c r="Y384" s="93"/>
      <c r="Z384" s="23"/>
    </row>
    <row r="385" spans="1:26" s="14" customFormat="1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6"/>
      <c r="P385" s="6"/>
      <c r="Q385" s="6"/>
      <c r="R385" s="6"/>
      <c r="S385" s="89"/>
      <c r="T385" s="89"/>
      <c r="U385" s="89"/>
      <c r="V385" s="89"/>
      <c r="W385" s="89"/>
      <c r="X385" s="89"/>
      <c r="Y385" s="89"/>
      <c r="Z385" s="6"/>
    </row>
    <row r="386" spans="1:26" s="14" customFormat="1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6"/>
      <c r="P386" s="6"/>
      <c r="Q386" s="6"/>
      <c r="R386" s="6"/>
      <c r="S386" s="89"/>
      <c r="T386" s="89"/>
      <c r="U386" s="89"/>
      <c r="V386" s="89"/>
      <c r="W386" s="89"/>
      <c r="X386" s="89"/>
      <c r="Y386" s="89"/>
      <c r="Z386" s="6"/>
    </row>
    <row r="387" spans="1:26" s="14" customFormat="1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6"/>
      <c r="P387" s="6"/>
      <c r="Q387" s="6"/>
      <c r="R387" s="6"/>
      <c r="S387" s="89"/>
      <c r="T387" s="89"/>
      <c r="U387" s="89"/>
      <c r="V387" s="89"/>
      <c r="W387" s="89"/>
      <c r="X387" s="89"/>
      <c r="Y387" s="89"/>
      <c r="Z387" s="6"/>
    </row>
    <row r="388" spans="1:26" s="14" customFormat="1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6"/>
      <c r="P388" s="6"/>
      <c r="Q388" s="6"/>
      <c r="R388" s="6"/>
      <c r="S388" s="89"/>
      <c r="T388" s="89"/>
      <c r="U388" s="89"/>
      <c r="V388" s="89"/>
      <c r="W388" s="89"/>
      <c r="X388" s="89"/>
      <c r="Y388" s="89"/>
      <c r="Z388" s="6"/>
    </row>
    <row r="389" spans="1:26" s="14" customFormat="1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6"/>
      <c r="P389" s="6"/>
      <c r="Q389" s="6"/>
      <c r="R389" s="6"/>
      <c r="S389" s="89"/>
      <c r="T389" s="89"/>
      <c r="U389" s="89"/>
      <c r="V389" s="89"/>
      <c r="W389" s="89"/>
      <c r="X389" s="89"/>
      <c r="Y389" s="89"/>
      <c r="Z389" s="6"/>
    </row>
    <row r="390" spans="1:26" s="14" customFormat="1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6"/>
      <c r="P390" s="6"/>
      <c r="Q390" s="6"/>
      <c r="R390" s="6"/>
      <c r="S390" s="89"/>
      <c r="T390" s="89"/>
      <c r="U390" s="89"/>
      <c r="V390" s="89"/>
      <c r="W390" s="89"/>
      <c r="X390" s="89"/>
      <c r="Y390" s="89"/>
      <c r="Z390" s="6"/>
    </row>
    <row r="391" spans="1:26" s="14" customFormat="1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6"/>
      <c r="P391" s="6"/>
      <c r="Q391" s="6"/>
      <c r="R391" s="6"/>
      <c r="S391" s="89"/>
      <c r="T391" s="89"/>
      <c r="U391" s="89"/>
      <c r="V391" s="89"/>
      <c r="W391" s="89"/>
      <c r="X391" s="89"/>
      <c r="Y391" s="89"/>
      <c r="Z391" s="6"/>
    </row>
    <row r="392" spans="1:26" s="14" customFormat="1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6"/>
      <c r="P392" s="6"/>
      <c r="Q392" s="6"/>
      <c r="R392" s="6"/>
      <c r="S392" s="89"/>
      <c r="T392" s="89"/>
      <c r="U392" s="89"/>
      <c r="V392" s="89"/>
      <c r="W392" s="89"/>
      <c r="X392" s="89"/>
      <c r="Y392" s="89"/>
      <c r="Z392" s="6"/>
    </row>
    <row r="393" spans="1:26" s="14" customFormat="1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6"/>
      <c r="P393" s="6"/>
      <c r="Q393" s="6"/>
      <c r="R393" s="6"/>
      <c r="S393" s="89"/>
      <c r="T393" s="89"/>
      <c r="U393" s="89"/>
      <c r="V393" s="89"/>
      <c r="W393" s="89"/>
      <c r="X393" s="89"/>
      <c r="Y393" s="89"/>
      <c r="Z393" s="6"/>
    </row>
    <row r="394" spans="1:26" s="14" customFormat="1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6"/>
      <c r="P394" s="6"/>
      <c r="Q394" s="6"/>
      <c r="R394" s="6"/>
      <c r="S394" s="89"/>
      <c r="T394" s="89"/>
      <c r="U394" s="89"/>
      <c r="V394" s="89"/>
      <c r="W394" s="89"/>
      <c r="X394" s="89"/>
      <c r="Y394" s="89"/>
      <c r="Z394" s="6"/>
    </row>
    <row r="395" spans="1:26" s="14" customFormat="1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6"/>
      <c r="P395" s="6"/>
      <c r="Q395" s="6"/>
      <c r="R395" s="6"/>
      <c r="S395" s="89"/>
      <c r="T395" s="89"/>
      <c r="U395" s="89"/>
      <c r="V395" s="89"/>
      <c r="W395" s="89"/>
      <c r="X395" s="89"/>
      <c r="Y395" s="89"/>
      <c r="Z395" s="6"/>
    </row>
    <row r="396" spans="1:26" s="14" customFormat="1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6"/>
      <c r="P396" s="6"/>
      <c r="Q396" s="6"/>
      <c r="R396" s="6"/>
      <c r="S396" s="89"/>
      <c r="T396" s="89"/>
      <c r="U396" s="89"/>
      <c r="V396" s="89"/>
      <c r="W396" s="89"/>
      <c r="X396" s="89"/>
      <c r="Y396" s="89"/>
      <c r="Z396" s="6"/>
    </row>
    <row r="397" spans="1:26" s="14" customFormat="1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6"/>
      <c r="P397" s="6"/>
      <c r="Q397" s="6"/>
      <c r="R397" s="6"/>
      <c r="S397" s="89"/>
      <c r="T397" s="89"/>
      <c r="U397" s="89"/>
      <c r="V397" s="89"/>
      <c r="W397" s="89"/>
      <c r="X397" s="89"/>
      <c r="Y397" s="89"/>
      <c r="Z397" s="6"/>
    </row>
    <row r="398" spans="1:26" s="14" customFormat="1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6"/>
      <c r="P398" s="6"/>
      <c r="Q398" s="6"/>
      <c r="R398" s="6"/>
      <c r="S398" s="89"/>
      <c r="T398" s="89"/>
      <c r="U398" s="89"/>
      <c r="V398" s="89"/>
      <c r="W398" s="89"/>
      <c r="X398" s="89"/>
      <c r="Y398" s="89"/>
      <c r="Z398" s="6"/>
    </row>
    <row r="399" spans="1:26" s="14" customFormat="1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6"/>
      <c r="P399" s="6"/>
      <c r="Q399" s="6"/>
      <c r="R399" s="6"/>
      <c r="S399" s="89"/>
      <c r="T399" s="89"/>
      <c r="U399" s="89"/>
      <c r="V399" s="89"/>
      <c r="W399" s="89"/>
      <c r="X399" s="89"/>
      <c r="Y399" s="89"/>
      <c r="Z399" s="6"/>
    </row>
    <row r="400" spans="1:26" s="14" customFormat="1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6"/>
      <c r="P400" s="6"/>
      <c r="Q400" s="6"/>
      <c r="R400" s="6"/>
      <c r="S400" s="89"/>
      <c r="T400" s="89"/>
      <c r="U400" s="89"/>
      <c r="V400" s="89"/>
      <c r="W400" s="89"/>
      <c r="X400" s="89"/>
      <c r="Y400" s="89"/>
      <c r="Z400" s="6"/>
    </row>
    <row r="401" spans="1:26" s="14" customFormat="1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6"/>
      <c r="P401" s="6"/>
      <c r="Q401" s="6"/>
      <c r="R401" s="6"/>
      <c r="S401" s="89"/>
      <c r="T401" s="89"/>
      <c r="U401" s="89"/>
      <c r="V401" s="89"/>
      <c r="W401" s="89"/>
      <c r="X401" s="89"/>
      <c r="Y401" s="89"/>
      <c r="Z401" s="6"/>
    </row>
    <row r="402" spans="1:26" s="14" customFormat="1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6"/>
      <c r="P402" s="6"/>
      <c r="Q402" s="6"/>
      <c r="R402" s="6"/>
      <c r="S402" s="89"/>
      <c r="T402" s="89"/>
      <c r="U402" s="89"/>
      <c r="V402" s="89"/>
      <c r="W402" s="89"/>
      <c r="X402" s="89"/>
      <c r="Y402" s="89"/>
      <c r="Z402" s="6"/>
    </row>
    <row r="403" spans="1:26" s="14" customFormat="1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6"/>
      <c r="P403" s="6"/>
      <c r="Q403" s="6"/>
      <c r="R403" s="6"/>
      <c r="S403" s="89"/>
      <c r="T403" s="89"/>
      <c r="U403" s="89"/>
      <c r="V403" s="89"/>
      <c r="W403" s="89"/>
      <c r="X403" s="89"/>
      <c r="Y403" s="89"/>
      <c r="Z403" s="6"/>
    </row>
    <row r="404" spans="1:26" s="14" customFormat="1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6"/>
      <c r="P404" s="6"/>
      <c r="Q404" s="6"/>
      <c r="R404" s="6"/>
      <c r="S404" s="89"/>
      <c r="T404" s="89"/>
      <c r="U404" s="89"/>
      <c r="V404" s="89"/>
      <c r="W404" s="89"/>
      <c r="X404" s="89"/>
      <c r="Y404" s="89"/>
      <c r="Z404" s="6"/>
    </row>
    <row r="405" spans="1:26" s="14" customFormat="1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6"/>
      <c r="P405" s="6"/>
      <c r="Q405" s="6"/>
      <c r="R405" s="6"/>
      <c r="S405" s="89"/>
      <c r="T405" s="89"/>
      <c r="U405" s="89"/>
      <c r="V405" s="89"/>
      <c r="W405" s="89"/>
      <c r="X405" s="89"/>
      <c r="Y405" s="89"/>
      <c r="Z405" s="6"/>
    </row>
    <row r="406" spans="1:26" s="14" customFormat="1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6"/>
      <c r="P406" s="6"/>
      <c r="Q406" s="6"/>
      <c r="R406" s="6"/>
      <c r="S406" s="89"/>
      <c r="T406" s="89"/>
      <c r="U406" s="89"/>
      <c r="V406" s="89"/>
      <c r="W406" s="89"/>
      <c r="X406" s="89"/>
      <c r="Y406" s="89"/>
      <c r="Z406" s="6"/>
    </row>
    <row r="407" spans="1:26" s="14" customFormat="1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6"/>
      <c r="P407" s="6"/>
      <c r="Q407" s="6"/>
      <c r="R407" s="6"/>
      <c r="S407" s="89"/>
      <c r="T407" s="89"/>
      <c r="U407" s="89"/>
      <c r="V407" s="89"/>
      <c r="W407" s="89"/>
      <c r="X407" s="89"/>
      <c r="Y407" s="89"/>
      <c r="Z407" s="6"/>
    </row>
    <row r="408" spans="1:26" s="14" customFormat="1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6"/>
      <c r="P408" s="6"/>
      <c r="Q408" s="6"/>
      <c r="R408" s="6"/>
      <c r="S408" s="89"/>
      <c r="T408" s="89"/>
      <c r="U408" s="89"/>
      <c r="V408" s="89"/>
      <c r="W408" s="89"/>
      <c r="X408" s="89"/>
      <c r="Y408" s="89"/>
      <c r="Z408" s="6"/>
    </row>
    <row r="409" spans="1:26" s="14" customFormat="1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6"/>
      <c r="P409" s="6"/>
      <c r="Q409" s="6"/>
      <c r="R409" s="6"/>
      <c r="S409" s="89"/>
      <c r="T409" s="89"/>
      <c r="U409" s="89"/>
      <c r="V409" s="89"/>
      <c r="W409" s="89"/>
      <c r="X409" s="89"/>
      <c r="Y409" s="89"/>
      <c r="Z409" s="6"/>
    </row>
    <row r="410" spans="1:26" s="14" customFormat="1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6"/>
      <c r="P410" s="6"/>
      <c r="Q410" s="6"/>
      <c r="R410" s="6"/>
      <c r="S410" s="89"/>
      <c r="T410" s="89"/>
      <c r="U410" s="89"/>
      <c r="V410" s="89"/>
      <c r="W410" s="89"/>
      <c r="X410" s="89"/>
      <c r="Y410" s="89"/>
      <c r="Z410" s="6"/>
    </row>
    <row r="411" spans="1:26" s="14" customFormat="1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6"/>
      <c r="P411" s="6"/>
      <c r="Q411" s="6"/>
      <c r="R411" s="6"/>
      <c r="S411" s="89"/>
      <c r="T411" s="89"/>
      <c r="U411" s="89"/>
      <c r="V411" s="89"/>
      <c r="W411" s="89"/>
      <c r="X411" s="89"/>
      <c r="Y411" s="89"/>
      <c r="Z411" s="6"/>
    </row>
    <row r="412" spans="1:26" s="14" customFormat="1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6"/>
      <c r="P412" s="6"/>
      <c r="Q412" s="6"/>
      <c r="R412" s="6"/>
      <c r="S412" s="89"/>
      <c r="T412" s="89"/>
      <c r="U412" s="89"/>
      <c r="V412" s="89"/>
      <c r="W412" s="89"/>
      <c r="X412" s="89"/>
      <c r="Y412" s="89"/>
      <c r="Z412" s="6"/>
    </row>
    <row r="413" spans="1:26" s="14" customFormat="1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6"/>
      <c r="P413" s="6"/>
      <c r="Q413" s="6"/>
      <c r="R413" s="6"/>
      <c r="S413" s="89"/>
      <c r="T413" s="89"/>
      <c r="U413" s="89"/>
      <c r="V413" s="89"/>
      <c r="W413" s="89"/>
      <c r="X413" s="89"/>
      <c r="Y413" s="89"/>
      <c r="Z413" s="6"/>
    </row>
    <row r="414" spans="1:26" s="14" customFormat="1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6"/>
      <c r="P414" s="6"/>
      <c r="Q414" s="6"/>
      <c r="R414" s="6"/>
      <c r="S414" s="89"/>
      <c r="T414" s="89"/>
      <c r="U414" s="89"/>
      <c r="V414" s="89"/>
      <c r="W414" s="89"/>
      <c r="X414" s="89"/>
      <c r="Y414" s="89"/>
      <c r="Z414" s="6"/>
    </row>
    <row r="415" spans="1:26" s="14" customFormat="1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6"/>
      <c r="P415" s="6"/>
      <c r="Q415" s="6"/>
      <c r="R415" s="6"/>
      <c r="S415" s="89"/>
      <c r="T415" s="89"/>
      <c r="U415" s="89"/>
      <c r="V415" s="89"/>
      <c r="W415" s="89"/>
      <c r="X415" s="89"/>
      <c r="Y415" s="89"/>
      <c r="Z415" s="6"/>
    </row>
    <row r="416" spans="1:26" s="14" customFormat="1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6"/>
      <c r="P416" s="6"/>
      <c r="Q416" s="6"/>
      <c r="R416" s="6"/>
      <c r="S416" s="89"/>
      <c r="T416" s="89"/>
      <c r="U416" s="89"/>
      <c r="V416" s="89"/>
      <c r="W416" s="89"/>
      <c r="X416" s="89"/>
      <c r="Y416" s="89"/>
      <c r="Z416" s="6"/>
    </row>
    <row r="417" spans="1:26" s="14" customFormat="1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6"/>
      <c r="P417" s="6"/>
      <c r="Q417" s="6"/>
      <c r="R417" s="6"/>
      <c r="S417" s="89"/>
      <c r="T417" s="89"/>
      <c r="U417" s="89"/>
      <c r="V417" s="89"/>
      <c r="W417" s="89"/>
      <c r="X417" s="89"/>
      <c r="Y417" s="89"/>
      <c r="Z417" s="6"/>
    </row>
    <row r="418" spans="1:26" s="14" customFormat="1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6"/>
      <c r="P418" s="6"/>
      <c r="Q418" s="6"/>
      <c r="R418" s="6"/>
      <c r="S418" s="89"/>
      <c r="T418" s="89"/>
      <c r="U418" s="89"/>
      <c r="V418" s="89"/>
      <c r="W418" s="89"/>
      <c r="X418" s="89"/>
      <c r="Y418" s="89"/>
      <c r="Z418" s="6"/>
    </row>
    <row r="419" spans="1:26" s="14" customFormat="1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6"/>
      <c r="P419" s="6"/>
      <c r="Q419" s="6"/>
      <c r="R419" s="6"/>
      <c r="S419" s="89"/>
      <c r="T419" s="89"/>
      <c r="U419" s="89"/>
      <c r="V419" s="89"/>
      <c r="W419" s="89"/>
      <c r="X419" s="89"/>
      <c r="Y419" s="89"/>
      <c r="Z419" s="6"/>
    </row>
    <row r="420" spans="1:26" s="14" customFormat="1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6"/>
      <c r="P420" s="6"/>
      <c r="Q420" s="6"/>
      <c r="R420" s="6"/>
      <c r="S420" s="89"/>
      <c r="T420" s="89"/>
      <c r="U420" s="89"/>
      <c r="V420" s="89"/>
      <c r="W420" s="89"/>
      <c r="X420" s="89"/>
      <c r="Y420" s="89"/>
      <c r="Z420" s="6"/>
    </row>
    <row r="421" spans="1:26" s="14" customFormat="1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6"/>
      <c r="P421" s="6"/>
      <c r="Q421" s="6"/>
      <c r="R421" s="6"/>
      <c r="S421" s="89"/>
      <c r="T421" s="89"/>
      <c r="U421" s="89"/>
      <c r="V421" s="89"/>
      <c r="W421" s="89"/>
      <c r="X421" s="89"/>
      <c r="Y421" s="89"/>
      <c r="Z421" s="6"/>
    </row>
    <row r="422" spans="1:26" s="14" customFormat="1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6"/>
      <c r="P422" s="6"/>
      <c r="Q422" s="6"/>
      <c r="R422" s="6"/>
      <c r="S422" s="89"/>
      <c r="T422" s="89"/>
      <c r="U422" s="89"/>
      <c r="V422" s="89"/>
      <c r="W422" s="89"/>
      <c r="X422" s="89"/>
      <c r="Y422" s="89"/>
      <c r="Z422" s="6"/>
    </row>
    <row r="423" spans="1:26" s="14" customFormat="1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6"/>
      <c r="P423" s="6"/>
      <c r="Q423" s="6"/>
      <c r="R423" s="6"/>
      <c r="S423" s="89"/>
      <c r="T423" s="89"/>
      <c r="U423" s="89"/>
      <c r="V423" s="89"/>
      <c r="W423" s="89"/>
      <c r="X423" s="89"/>
      <c r="Y423" s="89"/>
      <c r="Z423" s="6"/>
    </row>
    <row r="424" spans="1:26" s="14" customFormat="1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6"/>
      <c r="P424" s="6"/>
      <c r="Q424" s="6"/>
      <c r="R424" s="6"/>
      <c r="S424" s="89"/>
      <c r="T424" s="89"/>
      <c r="U424" s="89"/>
      <c r="V424" s="89"/>
      <c r="W424" s="89"/>
      <c r="X424" s="89"/>
      <c r="Y424" s="89"/>
      <c r="Z424" s="6"/>
    </row>
    <row r="425" spans="1:26" s="14" customFormat="1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6"/>
      <c r="P425" s="6"/>
      <c r="Q425" s="6"/>
      <c r="R425" s="6"/>
      <c r="S425" s="89"/>
      <c r="T425" s="89"/>
      <c r="U425" s="89"/>
      <c r="V425" s="89"/>
      <c r="W425" s="89"/>
      <c r="X425" s="89"/>
      <c r="Y425" s="89"/>
      <c r="Z425" s="6"/>
    </row>
    <row r="426" spans="1:26" s="14" customFormat="1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6"/>
      <c r="P426" s="6"/>
      <c r="Q426" s="6"/>
      <c r="R426" s="6"/>
      <c r="S426" s="89"/>
      <c r="T426" s="89"/>
      <c r="U426" s="89"/>
      <c r="V426" s="89"/>
      <c r="W426" s="89"/>
      <c r="X426" s="89"/>
      <c r="Y426" s="89"/>
      <c r="Z426" s="6"/>
    </row>
    <row r="427" spans="1:26" s="14" customFormat="1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6"/>
      <c r="P427" s="6"/>
      <c r="Q427" s="6"/>
      <c r="R427" s="6"/>
      <c r="S427" s="89"/>
      <c r="T427" s="89"/>
      <c r="U427" s="89"/>
      <c r="V427" s="89"/>
      <c r="W427" s="89"/>
      <c r="X427" s="89"/>
      <c r="Y427" s="89"/>
      <c r="Z427" s="6"/>
    </row>
    <row r="428" spans="1:26" s="14" customFormat="1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6"/>
      <c r="P428" s="6"/>
      <c r="Q428" s="6"/>
      <c r="R428" s="6"/>
      <c r="S428" s="89"/>
      <c r="T428" s="89"/>
      <c r="U428" s="89"/>
      <c r="V428" s="89"/>
      <c r="W428" s="89"/>
      <c r="X428" s="89"/>
      <c r="Y428" s="89"/>
      <c r="Z428" s="6"/>
    </row>
    <row r="429" spans="1:26" s="14" customFormat="1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6"/>
      <c r="P429" s="6"/>
      <c r="Q429" s="6"/>
      <c r="R429" s="6"/>
      <c r="S429" s="89"/>
      <c r="T429" s="89"/>
      <c r="U429" s="89"/>
      <c r="V429" s="89"/>
      <c r="W429" s="89"/>
      <c r="X429" s="89"/>
      <c r="Y429" s="89"/>
      <c r="Z429" s="6"/>
    </row>
    <row r="430" spans="1:26" s="14" customFormat="1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6"/>
      <c r="P430" s="6"/>
      <c r="Q430" s="6"/>
      <c r="R430" s="6"/>
      <c r="S430" s="89"/>
      <c r="T430" s="89"/>
      <c r="U430" s="89"/>
      <c r="V430" s="89"/>
      <c r="W430" s="89"/>
      <c r="X430" s="89"/>
      <c r="Y430" s="89"/>
      <c r="Z430" s="6"/>
    </row>
    <row r="431" spans="1:26" s="14" customFormat="1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6"/>
      <c r="P431" s="6"/>
      <c r="Q431" s="6"/>
      <c r="R431" s="6"/>
      <c r="S431" s="89"/>
      <c r="T431" s="89"/>
      <c r="U431" s="89"/>
      <c r="V431" s="89"/>
      <c r="W431" s="89"/>
      <c r="X431" s="89"/>
      <c r="Y431" s="89"/>
      <c r="Z431" s="6"/>
    </row>
    <row r="432" spans="1:26" s="14" customFormat="1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6"/>
      <c r="P432" s="6"/>
      <c r="Q432" s="6"/>
      <c r="R432" s="6"/>
      <c r="S432" s="89"/>
      <c r="T432" s="89"/>
      <c r="U432" s="89"/>
      <c r="V432" s="89"/>
      <c r="W432" s="89"/>
      <c r="X432" s="89"/>
      <c r="Y432" s="89"/>
      <c r="Z432" s="6"/>
    </row>
    <row r="433" spans="1:26" s="14" customFormat="1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6"/>
      <c r="P433" s="6"/>
      <c r="Q433" s="6"/>
      <c r="R433" s="6"/>
      <c r="S433" s="89"/>
      <c r="T433" s="89"/>
      <c r="U433" s="89"/>
      <c r="V433" s="89"/>
      <c r="W433" s="89"/>
      <c r="X433" s="89"/>
      <c r="Y433" s="89"/>
      <c r="Z433" s="6"/>
    </row>
    <row r="434" spans="1:26" s="14" customFormat="1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6"/>
      <c r="P434" s="6"/>
      <c r="Q434" s="6"/>
      <c r="R434" s="6"/>
      <c r="S434" s="89"/>
      <c r="T434" s="89"/>
      <c r="U434" s="89"/>
      <c r="V434" s="89"/>
      <c r="W434" s="89"/>
      <c r="X434" s="89"/>
      <c r="Y434" s="89"/>
      <c r="Z434" s="6"/>
    </row>
    <row r="435" spans="1:26" s="14" customFormat="1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6"/>
      <c r="P435" s="6"/>
      <c r="Q435" s="6"/>
      <c r="R435" s="6"/>
      <c r="S435" s="89"/>
      <c r="T435" s="89"/>
      <c r="U435" s="89"/>
      <c r="V435" s="89"/>
      <c r="W435" s="89"/>
      <c r="X435" s="89"/>
      <c r="Y435" s="89"/>
      <c r="Z435" s="6"/>
    </row>
    <row r="436" spans="1:26" s="14" customFormat="1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6"/>
      <c r="P436" s="6"/>
      <c r="Q436" s="6"/>
      <c r="R436" s="6"/>
      <c r="S436" s="89"/>
      <c r="T436" s="89"/>
      <c r="U436" s="89"/>
      <c r="V436" s="89"/>
      <c r="W436" s="89"/>
      <c r="X436" s="89"/>
      <c r="Y436" s="89"/>
      <c r="Z436" s="6"/>
    </row>
    <row r="437" spans="1:26" s="14" customFormat="1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6"/>
      <c r="P437" s="6"/>
      <c r="Q437" s="6"/>
      <c r="R437" s="6"/>
      <c r="S437" s="89"/>
      <c r="T437" s="89"/>
      <c r="U437" s="89"/>
      <c r="V437" s="89"/>
      <c r="W437" s="89"/>
      <c r="X437" s="89"/>
      <c r="Y437" s="89"/>
      <c r="Z437" s="6"/>
    </row>
    <row r="438" spans="1:26" s="14" customFormat="1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6"/>
      <c r="P438" s="6"/>
      <c r="Q438" s="6"/>
      <c r="R438" s="6"/>
      <c r="S438" s="89"/>
      <c r="T438" s="89"/>
      <c r="U438" s="89"/>
      <c r="V438" s="89"/>
      <c r="W438" s="89"/>
      <c r="X438" s="89"/>
      <c r="Y438" s="89"/>
      <c r="Z438" s="6"/>
    </row>
    <row r="439" spans="1:26" s="14" customFormat="1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6"/>
      <c r="P439" s="6"/>
      <c r="Q439" s="6"/>
      <c r="R439" s="6"/>
      <c r="S439" s="89"/>
      <c r="T439" s="89"/>
      <c r="U439" s="89"/>
      <c r="V439" s="89"/>
      <c r="W439" s="89"/>
      <c r="X439" s="89"/>
      <c r="Y439" s="89"/>
      <c r="Z439" s="6"/>
    </row>
    <row r="440" spans="1:26" s="14" customFormat="1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6"/>
      <c r="P440" s="6"/>
      <c r="Q440" s="6"/>
      <c r="R440" s="6"/>
      <c r="S440" s="89"/>
      <c r="T440" s="89"/>
      <c r="U440" s="89"/>
      <c r="V440" s="89"/>
      <c r="W440" s="89"/>
      <c r="X440" s="89"/>
      <c r="Y440" s="89"/>
      <c r="Z440" s="6"/>
    </row>
    <row r="441" spans="1:26" s="14" customFormat="1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6"/>
      <c r="P441" s="6"/>
      <c r="Q441" s="6"/>
      <c r="R441" s="6"/>
      <c r="S441" s="89"/>
      <c r="T441" s="89"/>
      <c r="U441" s="89"/>
      <c r="V441" s="89"/>
      <c r="W441" s="89"/>
      <c r="X441" s="89"/>
      <c r="Y441" s="89"/>
      <c r="Z441" s="6"/>
    </row>
    <row r="442" spans="1:26" s="14" customFormat="1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6"/>
      <c r="P442" s="6"/>
      <c r="Q442" s="6"/>
      <c r="R442" s="6"/>
      <c r="S442" s="89"/>
      <c r="T442" s="89"/>
      <c r="U442" s="89"/>
      <c r="V442" s="89"/>
      <c r="W442" s="89"/>
      <c r="X442" s="89"/>
      <c r="Y442" s="89"/>
      <c r="Z442" s="6"/>
    </row>
    <row r="443" spans="1:26" s="14" customFormat="1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6"/>
      <c r="P443" s="6"/>
      <c r="Q443" s="6"/>
      <c r="R443" s="6"/>
      <c r="S443" s="89"/>
      <c r="T443" s="89"/>
      <c r="U443" s="89"/>
      <c r="V443" s="89"/>
      <c r="W443" s="89"/>
      <c r="X443" s="89"/>
      <c r="Y443" s="89"/>
      <c r="Z443" s="6"/>
    </row>
    <row r="444" spans="1:26" s="14" customFormat="1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6"/>
      <c r="P444" s="6"/>
      <c r="Q444" s="6"/>
      <c r="R444" s="6"/>
      <c r="S444" s="89"/>
      <c r="T444" s="89"/>
      <c r="U444" s="89"/>
      <c r="V444" s="89"/>
      <c r="W444" s="89"/>
      <c r="X444" s="89"/>
      <c r="Y444" s="89"/>
      <c r="Z444" s="6"/>
    </row>
    <row r="445" spans="1:26" s="14" customFormat="1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6"/>
      <c r="P445" s="6"/>
      <c r="Q445" s="6"/>
      <c r="R445" s="6"/>
      <c r="S445" s="89"/>
      <c r="T445" s="89"/>
      <c r="U445" s="89"/>
      <c r="V445" s="89"/>
      <c r="W445" s="89"/>
      <c r="X445" s="89"/>
      <c r="Y445" s="89"/>
      <c r="Z445" s="6"/>
    </row>
    <row r="446" spans="1:26" s="14" customFormat="1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6"/>
      <c r="P446" s="6"/>
      <c r="Q446" s="6"/>
      <c r="R446" s="6"/>
      <c r="S446" s="89"/>
      <c r="T446" s="89"/>
      <c r="U446" s="89"/>
      <c r="V446" s="89"/>
      <c r="W446" s="89"/>
      <c r="X446" s="89"/>
      <c r="Y446" s="89"/>
      <c r="Z446" s="6"/>
    </row>
    <row r="447" spans="1:26" s="14" customFormat="1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6"/>
      <c r="P447" s="6"/>
      <c r="Q447" s="6"/>
      <c r="R447" s="6"/>
      <c r="S447" s="89"/>
      <c r="T447" s="89"/>
      <c r="U447" s="89"/>
      <c r="V447" s="89"/>
      <c r="W447" s="89"/>
      <c r="X447" s="89"/>
      <c r="Y447" s="89"/>
      <c r="Z447" s="6"/>
    </row>
    <row r="448" spans="1:26" s="14" customFormat="1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6"/>
      <c r="P448" s="6"/>
      <c r="Q448" s="6"/>
      <c r="R448" s="6"/>
      <c r="S448" s="89"/>
      <c r="T448" s="89"/>
      <c r="U448" s="89"/>
      <c r="V448" s="89"/>
      <c r="W448" s="89"/>
      <c r="X448" s="89"/>
      <c r="Y448" s="89"/>
      <c r="Z448" s="6"/>
    </row>
    <row r="449" spans="1:26" s="14" customFormat="1" ht="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6"/>
      <c r="P449" s="6"/>
      <c r="Q449" s="6"/>
      <c r="R449" s="6"/>
      <c r="S449" s="89"/>
      <c r="T449" s="89"/>
      <c r="U449" s="89"/>
      <c r="V449" s="89"/>
      <c r="W449" s="89"/>
      <c r="X449" s="89"/>
      <c r="Y449" s="89"/>
      <c r="Z449" s="6"/>
    </row>
    <row r="450" spans="1:26" s="14" customFormat="1" ht="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6"/>
      <c r="P450" s="6"/>
      <c r="Q450" s="6"/>
      <c r="R450" s="6"/>
      <c r="S450" s="89"/>
      <c r="T450" s="89"/>
      <c r="U450" s="89"/>
      <c r="V450" s="89"/>
      <c r="W450" s="89"/>
      <c r="X450" s="89"/>
      <c r="Y450" s="89"/>
      <c r="Z450" s="6"/>
    </row>
    <row r="451" spans="1:26" s="14" customFormat="1" ht="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6"/>
      <c r="P451" s="6"/>
      <c r="Q451" s="6"/>
      <c r="R451" s="6"/>
      <c r="S451" s="89"/>
      <c r="T451" s="89"/>
      <c r="U451" s="89"/>
      <c r="V451" s="89"/>
      <c r="W451" s="89"/>
      <c r="X451" s="89"/>
      <c r="Y451" s="89"/>
      <c r="Z451" s="6"/>
    </row>
    <row r="452" spans="1:26" s="14" customFormat="1" ht="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6"/>
      <c r="P452" s="6"/>
      <c r="Q452" s="6"/>
      <c r="R452" s="6"/>
      <c r="S452" s="89"/>
      <c r="T452" s="89"/>
      <c r="U452" s="89"/>
      <c r="V452" s="89"/>
      <c r="W452" s="89"/>
      <c r="X452" s="89"/>
      <c r="Y452" s="89"/>
      <c r="Z452" s="6"/>
    </row>
    <row r="453" spans="1:26" s="14" customFormat="1" ht="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6"/>
      <c r="P453" s="6"/>
      <c r="Q453" s="6"/>
      <c r="R453" s="6"/>
      <c r="S453" s="89"/>
      <c r="T453" s="89"/>
      <c r="U453" s="89"/>
      <c r="V453" s="89"/>
      <c r="W453" s="89"/>
      <c r="X453" s="89"/>
      <c r="Y453" s="89"/>
      <c r="Z453" s="6"/>
    </row>
    <row r="454" spans="1:26" s="14" customFormat="1" ht="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6"/>
      <c r="P454" s="6"/>
      <c r="Q454" s="6"/>
      <c r="R454" s="6"/>
      <c r="S454" s="89"/>
      <c r="T454" s="89"/>
      <c r="U454" s="89"/>
      <c r="V454" s="89"/>
      <c r="W454" s="89"/>
      <c r="X454" s="89"/>
      <c r="Y454" s="89"/>
      <c r="Z454" s="6"/>
    </row>
    <row r="455" spans="1:26" s="14" customFormat="1" ht="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6"/>
      <c r="P455" s="6"/>
      <c r="Q455" s="6"/>
      <c r="R455" s="6"/>
      <c r="S455" s="89"/>
      <c r="T455" s="89"/>
      <c r="U455" s="89"/>
      <c r="V455" s="89"/>
      <c r="W455" s="89"/>
      <c r="X455" s="89"/>
      <c r="Y455" s="89"/>
      <c r="Z455" s="6"/>
    </row>
    <row r="456" spans="1:26" s="14" customFormat="1" ht="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6"/>
      <c r="P456" s="6"/>
      <c r="Q456" s="6"/>
      <c r="R456" s="6"/>
      <c r="S456" s="89"/>
      <c r="T456" s="89"/>
      <c r="U456" s="89"/>
      <c r="V456" s="89"/>
      <c r="W456" s="89"/>
      <c r="X456" s="89"/>
      <c r="Y456" s="89"/>
      <c r="Z456" s="6"/>
    </row>
    <row r="457" spans="1:26" s="14" customFormat="1" ht="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6"/>
      <c r="P457" s="6"/>
      <c r="Q457" s="6"/>
      <c r="R457" s="6"/>
      <c r="S457" s="89"/>
      <c r="T457" s="89"/>
      <c r="U457" s="89"/>
      <c r="V457" s="89"/>
      <c r="W457" s="89"/>
      <c r="X457" s="89"/>
      <c r="Y457" s="89"/>
      <c r="Z457" s="6"/>
    </row>
    <row r="458" spans="1:26" s="14" customFormat="1" ht="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6"/>
      <c r="P458" s="6"/>
      <c r="Q458" s="6"/>
      <c r="R458" s="6"/>
      <c r="S458" s="89"/>
      <c r="T458" s="89"/>
      <c r="U458" s="89"/>
      <c r="V458" s="89"/>
      <c r="W458" s="89"/>
      <c r="X458" s="89"/>
      <c r="Y458" s="89"/>
      <c r="Z458" s="6"/>
    </row>
    <row r="459" spans="1:26" s="14" customFormat="1" ht="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6"/>
      <c r="P459" s="6"/>
      <c r="Q459" s="6"/>
      <c r="R459" s="6"/>
      <c r="S459" s="89"/>
      <c r="T459" s="89"/>
      <c r="U459" s="89"/>
      <c r="V459" s="89"/>
      <c r="W459" s="89"/>
      <c r="X459" s="89"/>
      <c r="Y459" s="89"/>
      <c r="Z459" s="6"/>
    </row>
    <row r="460" spans="1:26" s="14" customFormat="1" ht="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6"/>
      <c r="P460" s="6"/>
      <c r="Q460" s="6"/>
      <c r="R460" s="6"/>
      <c r="S460" s="89"/>
      <c r="T460" s="89"/>
      <c r="U460" s="89"/>
      <c r="V460" s="89"/>
      <c r="W460" s="89"/>
      <c r="X460" s="89"/>
      <c r="Y460" s="89"/>
      <c r="Z460" s="6"/>
    </row>
    <row r="461" spans="1:26" s="14" customFormat="1" ht="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6"/>
      <c r="P461" s="6"/>
      <c r="Q461" s="6"/>
      <c r="R461" s="6"/>
      <c r="S461" s="89"/>
      <c r="T461" s="89"/>
      <c r="U461" s="89"/>
      <c r="V461" s="89"/>
      <c r="W461" s="89"/>
      <c r="X461" s="89"/>
      <c r="Y461" s="89"/>
      <c r="Z461" s="6"/>
    </row>
    <row r="462" spans="1:26" s="14" customFormat="1" ht="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6"/>
      <c r="P462" s="6"/>
      <c r="Q462" s="6"/>
      <c r="R462" s="6"/>
      <c r="S462" s="89"/>
      <c r="T462" s="89"/>
      <c r="U462" s="89"/>
      <c r="V462" s="89"/>
      <c r="W462" s="89"/>
      <c r="X462" s="89"/>
      <c r="Y462" s="89"/>
      <c r="Z462" s="6"/>
    </row>
    <row r="463" spans="1:26" s="14" customFormat="1" ht="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6"/>
      <c r="P463" s="6"/>
      <c r="Q463" s="6"/>
      <c r="R463" s="6"/>
      <c r="S463" s="89"/>
      <c r="T463" s="89"/>
      <c r="U463" s="89"/>
      <c r="V463" s="89"/>
      <c r="W463" s="89"/>
      <c r="X463" s="89"/>
      <c r="Y463" s="89"/>
      <c r="Z463" s="6"/>
    </row>
    <row r="464" spans="1:26" s="14" customFormat="1" ht="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6"/>
      <c r="P464" s="6"/>
      <c r="Q464" s="6"/>
      <c r="R464" s="6"/>
      <c r="S464" s="89"/>
      <c r="T464" s="89"/>
      <c r="U464" s="89"/>
      <c r="V464" s="89"/>
      <c r="W464" s="89"/>
      <c r="X464" s="89"/>
      <c r="Y464" s="89"/>
      <c r="Z464" s="6"/>
    </row>
    <row r="465" spans="1:26" s="14" customFormat="1" ht="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6"/>
      <c r="P465" s="6"/>
      <c r="Q465" s="6"/>
      <c r="R465" s="6"/>
      <c r="S465" s="89"/>
      <c r="T465" s="89"/>
      <c r="U465" s="89"/>
      <c r="V465" s="89"/>
      <c r="W465" s="89"/>
      <c r="X465" s="89"/>
      <c r="Y465" s="89"/>
      <c r="Z465" s="6"/>
    </row>
    <row r="466" spans="1:26" s="14" customFormat="1" ht="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6"/>
      <c r="P466" s="6"/>
      <c r="Q466" s="6"/>
      <c r="R466" s="6"/>
      <c r="S466" s="89"/>
      <c r="T466" s="89"/>
      <c r="U466" s="89"/>
      <c r="V466" s="89"/>
      <c r="W466" s="89"/>
      <c r="X466" s="89"/>
      <c r="Y466" s="89"/>
      <c r="Z466" s="6"/>
    </row>
    <row r="467" spans="1:26" s="14" customFormat="1" ht="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6"/>
      <c r="P467" s="6"/>
      <c r="Q467" s="6"/>
      <c r="R467" s="6"/>
      <c r="S467" s="89"/>
      <c r="T467" s="89"/>
      <c r="U467" s="89"/>
      <c r="V467" s="89"/>
      <c r="W467" s="89"/>
      <c r="X467" s="89"/>
      <c r="Y467" s="89"/>
      <c r="Z467" s="6"/>
    </row>
    <row r="468" spans="1:26" s="14" customFormat="1" ht="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6"/>
      <c r="P468" s="6"/>
      <c r="Q468" s="6"/>
      <c r="R468" s="6"/>
      <c r="S468" s="89"/>
      <c r="T468" s="89"/>
      <c r="U468" s="89"/>
      <c r="V468" s="89"/>
      <c r="W468" s="89"/>
      <c r="X468" s="89"/>
      <c r="Y468" s="89"/>
      <c r="Z468" s="6"/>
    </row>
    <row r="469" spans="1:26" s="14" customFormat="1" ht="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6"/>
      <c r="P469" s="6"/>
      <c r="Q469" s="6"/>
      <c r="R469" s="6"/>
      <c r="S469" s="89"/>
      <c r="T469" s="89"/>
      <c r="U469" s="89"/>
      <c r="V469" s="89"/>
      <c r="W469" s="89"/>
      <c r="X469" s="89"/>
      <c r="Y469" s="89"/>
      <c r="Z469" s="6"/>
    </row>
    <row r="470" spans="1:26" s="14" customFormat="1" ht="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6"/>
      <c r="P470" s="6"/>
      <c r="Q470" s="6"/>
      <c r="R470" s="6"/>
      <c r="S470" s="89"/>
      <c r="T470" s="89"/>
      <c r="U470" s="89"/>
      <c r="V470" s="89"/>
      <c r="W470" s="89"/>
      <c r="X470" s="89"/>
      <c r="Y470" s="89"/>
      <c r="Z470" s="6"/>
    </row>
    <row r="471" spans="1:26" s="14" customFormat="1" ht="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6"/>
      <c r="P471" s="6"/>
      <c r="Q471" s="6"/>
      <c r="R471" s="6"/>
      <c r="S471" s="89"/>
      <c r="T471" s="89"/>
      <c r="U471" s="89"/>
      <c r="V471" s="89"/>
      <c r="W471" s="89"/>
      <c r="X471" s="89"/>
      <c r="Y471" s="89"/>
      <c r="Z471" s="6"/>
    </row>
    <row r="472" spans="1:26" s="14" customFormat="1" ht="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6"/>
      <c r="P472" s="6"/>
      <c r="Q472" s="6"/>
      <c r="R472" s="6"/>
      <c r="S472" s="89"/>
      <c r="T472" s="89"/>
      <c r="U472" s="89"/>
      <c r="V472" s="89"/>
      <c r="W472" s="89"/>
      <c r="X472" s="89"/>
      <c r="Y472" s="89"/>
      <c r="Z472" s="6"/>
    </row>
    <row r="473" spans="1:26" s="14" customFormat="1" ht="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6"/>
      <c r="P473" s="6"/>
      <c r="Q473" s="6"/>
      <c r="R473" s="6"/>
      <c r="S473" s="89"/>
      <c r="T473" s="89"/>
      <c r="U473" s="89"/>
      <c r="V473" s="89"/>
      <c r="W473" s="89"/>
      <c r="X473" s="89"/>
      <c r="Y473" s="89"/>
      <c r="Z473" s="6"/>
    </row>
    <row r="474" spans="1:26" s="14" customFormat="1" ht="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6"/>
      <c r="P474" s="6"/>
      <c r="Q474" s="6"/>
      <c r="R474" s="6"/>
      <c r="S474" s="89"/>
      <c r="T474" s="89"/>
      <c r="U474" s="89"/>
      <c r="V474" s="89"/>
      <c r="W474" s="89"/>
      <c r="X474" s="89"/>
      <c r="Y474" s="89"/>
      <c r="Z474" s="6"/>
    </row>
    <row r="475" spans="1:26" s="14" customFormat="1" ht="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6"/>
      <c r="P475" s="6"/>
      <c r="Q475" s="6"/>
      <c r="R475" s="6"/>
      <c r="S475" s="89"/>
      <c r="T475" s="89"/>
      <c r="U475" s="89"/>
      <c r="V475" s="89"/>
      <c r="W475" s="89"/>
      <c r="X475" s="89"/>
      <c r="Y475" s="89"/>
      <c r="Z475" s="6"/>
    </row>
    <row r="476" spans="1:26" s="14" customFormat="1" ht="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6"/>
      <c r="P476" s="6"/>
      <c r="Q476" s="6"/>
      <c r="R476" s="6"/>
      <c r="S476" s="89"/>
      <c r="T476" s="89"/>
      <c r="U476" s="89"/>
      <c r="V476" s="89"/>
      <c r="W476" s="89"/>
      <c r="X476" s="89"/>
      <c r="Y476" s="89"/>
      <c r="Z476" s="6"/>
    </row>
    <row r="477" spans="1:26" s="14" customFormat="1" ht="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6"/>
      <c r="P477" s="6"/>
      <c r="Q477" s="6"/>
      <c r="R477" s="6"/>
      <c r="S477" s="89"/>
      <c r="T477" s="89"/>
      <c r="U477" s="89"/>
      <c r="V477" s="89"/>
      <c r="W477" s="89"/>
      <c r="X477" s="89"/>
      <c r="Y477" s="89"/>
      <c r="Z477" s="6"/>
    </row>
    <row r="478" spans="1:26" s="14" customFormat="1" ht="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6"/>
      <c r="P478" s="6"/>
      <c r="Q478" s="6"/>
      <c r="R478" s="6"/>
      <c r="S478" s="89"/>
      <c r="T478" s="89"/>
      <c r="U478" s="89"/>
      <c r="V478" s="89"/>
      <c r="W478" s="89"/>
      <c r="X478" s="89"/>
      <c r="Y478" s="89"/>
      <c r="Z478" s="6"/>
    </row>
    <row r="479" spans="1:26" s="14" customFormat="1" ht="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6"/>
      <c r="P479" s="6"/>
      <c r="Q479" s="6"/>
      <c r="R479" s="6"/>
      <c r="S479" s="89"/>
      <c r="T479" s="89"/>
      <c r="U479" s="89"/>
      <c r="V479" s="89"/>
      <c r="W479" s="89"/>
      <c r="X479" s="89"/>
      <c r="Y479" s="89"/>
      <c r="Z479" s="6"/>
    </row>
    <row r="480" spans="1:26" s="14" customFormat="1" ht="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6"/>
      <c r="P480" s="6"/>
      <c r="Q480" s="6"/>
      <c r="R480" s="6"/>
      <c r="S480" s="89"/>
      <c r="T480" s="89"/>
      <c r="U480" s="89"/>
      <c r="V480" s="89"/>
      <c r="W480" s="89"/>
      <c r="X480" s="89"/>
      <c r="Y480" s="89"/>
      <c r="Z480" s="6"/>
    </row>
    <row r="481" spans="1:26" s="14" customFormat="1" ht="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6"/>
      <c r="P481" s="6"/>
      <c r="Q481" s="6"/>
      <c r="R481" s="6"/>
      <c r="S481" s="89"/>
      <c r="T481" s="89"/>
      <c r="U481" s="89"/>
      <c r="V481" s="89"/>
      <c r="W481" s="89"/>
      <c r="X481" s="89"/>
      <c r="Y481" s="89"/>
      <c r="Z481" s="6"/>
    </row>
    <row r="482" spans="1:26" s="14" customFormat="1" ht="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6"/>
      <c r="P482" s="6"/>
      <c r="Q482" s="6"/>
      <c r="R482" s="6"/>
      <c r="S482" s="89"/>
      <c r="T482" s="89"/>
      <c r="U482" s="89"/>
      <c r="V482" s="89"/>
      <c r="W482" s="89"/>
      <c r="X482" s="89"/>
      <c r="Y482" s="89"/>
      <c r="Z482" s="6"/>
    </row>
    <row r="483" spans="1:26" s="14" customFormat="1" ht="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6"/>
      <c r="P483" s="6"/>
      <c r="Q483" s="6"/>
      <c r="R483" s="6"/>
      <c r="S483" s="89"/>
      <c r="T483" s="89"/>
      <c r="U483" s="89"/>
      <c r="V483" s="89"/>
      <c r="W483" s="89"/>
      <c r="X483" s="89"/>
      <c r="Y483" s="89"/>
      <c r="Z483" s="6"/>
    </row>
    <row r="484" spans="1:26" s="14" customFormat="1" ht="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6"/>
      <c r="P484" s="6"/>
      <c r="Q484" s="6"/>
      <c r="R484" s="6"/>
      <c r="S484" s="89"/>
      <c r="T484" s="89"/>
      <c r="U484" s="89"/>
      <c r="V484" s="89"/>
      <c r="W484" s="89"/>
      <c r="X484" s="89"/>
      <c r="Y484" s="89"/>
      <c r="Z484" s="6"/>
    </row>
    <row r="485" spans="1:26" s="14" customFormat="1" ht="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6"/>
      <c r="P485" s="6"/>
      <c r="Q485" s="6"/>
      <c r="R485" s="6"/>
      <c r="S485" s="89"/>
      <c r="T485" s="89"/>
      <c r="U485" s="89"/>
      <c r="V485" s="89"/>
      <c r="W485" s="89"/>
      <c r="X485" s="89"/>
      <c r="Y485" s="89"/>
      <c r="Z485" s="6"/>
    </row>
    <row r="486" spans="1:26" s="14" customFormat="1" ht="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6"/>
      <c r="P486" s="6"/>
      <c r="Q486" s="6"/>
      <c r="R486" s="6"/>
      <c r="S486" s="89"/>
      <c r="T486" s="89"/>
      <c r="U486" s="89"/>
      <c r="V486" s="89"/>
      <c r="W486" s="89"/>
      <c r="X486" s="89"/>
      <c r="Y486" s="89"/>
      <c r="Z486" s="6"/>
    </row>
    <row r="487" spans="1:26" s="14" customFormat="1" ht="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6"/>
      <c r="P487" s="6"/>
      <c r="Q487" s="6"/>
      <c r="R487" s="6"/>
      <c r="S487" s="89"/>
      <c r="T487" s="89"/>
      <c r="U487" s="89"/>
      <c r="V487" s="89"/>
      <c r="W487" s="89"/>
      <c r="X487" s="89"/>
      <c r="Y487" s="89"/>
      <c r="Z487" s="6"/>
    </row>
    <row r="488" spans="1:26" s="14" customFormat="1" ht="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6"/>
      <c r="P488" s="6"/>
      <c r="Q488" s="6"/>
      <c r="R488" s="6"/>
      <c r="S488" s="89"/>
      <c r="T488" s="89"/>
      <c r="U488" s="89"/>
      <c r="V488" s="89"/>
      <c r="W488" s="89"/>
      <c r="X488" s="89"/>
      <c r="Y488" s="89"/>
      <c r="Z488" s="6"/>
    </row>
    <row r="489" spans="1:26" s="14" customFormat="1" ht="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6"/>
      <c r="P489" s="6"/>
      <c r="Q489" s="6"/>
      <c r="R489" s="6"/>
      <c r="S489" s="89"/>
      <c r="T489" s="89"/>
      <c r="U489" s="89"/>
      <c r="V489" s="89"/>
      <c r="W489" s="89"/>
      <c r="X489" s="89"/>
      <c r="Y489" s="89"/>
      <c r="Z489" s="6"/>
    </row>
    <row r="490" spans="1:26" s="14" customFormat="1" ht="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6"/>
      <c r="P490" s="6"/>
      <c r="Q490" s="6"/>
      <c r="R490" s="6"/>
      <c r="S490" s="89"/>
      <c r="T490" s="89"/>
      <c r="U490" s="89"/>
      <c r="V490" s="89"/>
      <c r="W490" s="89"/>
      <c r="X490" s="89"/>
      <c r="Y490" s="89"/>
      <c r="Z490" s="6"/>
    </row>
    <row r="491" spans="1:26" s="14" customFormat="1" ht="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6"/>
      <c r="P491" s="6"/>
      <c r="Q491" s="6"/>
      <c r="R491" s="6"/>
      <c r="S491" s="89"/>
      <c r="T491" s="89"/>
      <c r="U491" s="89"/>
      <c r="V491" s="89"/>
      <c r="W491" s="89"/>
      <c r="X491" s="89"/>
      <c r="Y491" s="89"/>
      <c r="Z491" s="6"/>
    </row>
    <row r="492" spans="1:26" s="14" customFormat="1" ht="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6"/>
      <c r="P492" s="6"/>
      <c r="Q492" s="6"/>
      <c r="R492" s="6"/>
      <c r="S492" s="89"/>
      <c r="T492" s="89"/>
      <c r="U492" s="89"/>
      <c r="V492" s="89"/>
      <c r="W492" s="89"/>
      <c r="X492" s="89"/>
      <c r="Y492" s="89"/>
      <c r="Z492" s="6"/>
    </row>
    <row r="493" spans="1:26" s="14" customFormat="1" ht="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6"/>
      <c r="P493" s="6"/>
      <c r="Q493" s="6"/>
      <c r="R493" s="6"/>
      <c r="S493" s="89"/>
      <c r="T493" s="89"/>
      <c r="U493" s="89"/>
      <c r="V493" s="89"/>
      <c r="W493" s="89"/>
      <c r="X493" s="89"/>
      <c r="Y493" s="89"/>
      <c r="Z493" s="6"/>
    </row>
    <row r="494" spans="1:26" s="14" customFormat="1" ht="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6"/>
      <c r="P494" s="6"/>
      <c r="Q494" s="6"/>
      <c r="R494" s="6"/>
      <c r="S494" s="89"/>
      <c r="T494" s="89"/>
      <c r="U494" s="89"/>
      <c r="V494" s="89"/>
      <c r="W494" s="89"/>
      <c r="X494" s="89"/>
      <c r="Y494" s="89"/>
      <c r="Z494" s="6"/>
    </row>
    <row r="495" spans="1:26" s="14" customFormat="1" ht="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6"/>
      <c r="P495" s="6"/>
      <c r="Q495" s="6"/>
      <c r="R495" s="6"/>
      <c r="S495" s="89"/>
      <c r="T495" s="89"/>
      <c r="U495" s="89"/>
      <c r="V495" s="89"/>
      <c r="W495" s="89"/>
      <c r="X495" s="89"/>
      <c r="Y495" s="89"/>
      <c r="Z495" s="6"/>
    </row>
    <row r="496" spans="1:26" s="14" customFormat="1" ht="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6"/>
      <c r="P496" s="6"/>
      <c r="Q496" s="6"/>
      <c r="R496" s="6"/>
      <c r="S496" s="89"/>
      <c r="T496" s="89"/>
      <c r="U496" s="89"/>
      <c r="V496" s="89"/>
      <c r="W496" s="89"/>
      <c r="X496" s="89"/>
      <c r="Y496" s="89"/>
      <c r="Z496" s="6"/>
    </row>
    <row r="497" spans="1:26" s="14" customFormat="1" ht="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6"/>
      <c r="P497" s="6"/>
      <c r="Q497" s="6"/>
      <c r="R497" s="6"/>
      <c r="S497" s="89"/>
      <c r="T497" s="89"/>
      <c r="U497" s="89"/>
      <c r="V497" s="89"/>
      <c r="W497" s="89"/>
      <c r="X497" s="89"/>
      <c r="Y497" s="89"/>
      <c r="Z497" s="6"/>
    </row>
    <row r="498" spans="1:26" s="14" customFormat="1" ht="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6"/>
      <c r="P498" s="6"/>
      <c r="Q498" s="6"/>
      <c r="R498" s="6"/>
      <c r="S498" s="89"/>
      <c r="T498" s="89"/>
      <c r="U498" s="89"/>
      <c r="V498" s="89"/>
      <c r="W498" s="89"/>
      <c r="X498" s="89"/>
      <c r="Y498" s="89"/>
      <c r="Z498" s="6"/>
    </row>
    <row r="499" spans="1:26" s="14" customFormat="1" ht="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6"/>
      <c r="P499" s="6"/>
      <c r="Q499" s="6"/>
      <c r="R499" s="6"/>
      <c r="S499" s="89"/>
      <c r="T499" s="89"/>
      <c r="U499" s="89"/>
      <c r="V499" s="89"/>
      <c r="W499" s="89"/>
      <c r="X499" s="89"/>
      <c r="Y499" s="89"/>
      <c r="Z499" s="6"/>
    </row>
    <row r="500" spans="1:26" ht="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2"/>
      <c r="P500" s="12"/>
      <c r="Q500" s="12"/>
      <c r="R500" s="12"/>
      <c r="S500" s="94"/>
      <c r="T500" s="94"/>
      <c r="U500" s="94"/>
      <c r="V500" s="94"/>
      <c r="W500" s="94"/>
      <c r="X500" s="94"/>
      <c r="Y500" s="94"/>
      <c r="Z500" s="12"/>
    </row>
    <row r="501" spans="1:26" ht="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2"/>
      <c r="P501" s="12"/>
      <c r="Q501" s="12"/>
      <c r="R501" s="12"/>
      <c r="S501" s="94"/>
      <c r="T501" s="94"/>
      <c r="U501" s="94"/>
      <c r="V501" s="94"/>
      <c r="W501" s="94"/>
      <c r="X501" s="94"/>
      <c r="Y501" s="94"/>
      <c r="Z501" s="12"/>
    </row>
    <row r="502" spans="1:26" ht="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2"/>
      <c r="P502" s="12"/>
      <c r="Q502" s="12"/>
      <c r="R502" s="12"/>
      <c r="S502" s="94"/>
      <c r="T502" s="94"/>
      <c r="U502" s="94"/>
      <c r="V502" s="94"/>
      <c r="W502" s="94"/>
      <c r="X502" s="94"/>
      <c r="Y502" s="94"/>
      <c r="Z502" s="12"/>
    </row>
    <row r="503" spans="1:26" ht="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2"/>
      <c r="P503" s="12"/>
      <c r="Q503" s="12"/>
      <c r="R503" s="12"/>
      <c r="S503" s="94"/>
      <c r="T503" s="94"/>
      <c r="U503" s="94"/>
      <c r="V503" s="94"/>
      <c r="W503" s="94"/>
      <c r="X503" s="94"/>
      <c r="Y503" s="94"/>
      <c r="Z503" s="12"/>
    </row>
    <row r="504" spans="1:26" ht="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2"/>
      <c r="P504" s="12"/>
      <c r="Q504" s="12"/>
      <c r="R504" s="12"/>
      <c r="S504" s="94"/>
      <c r="T504" s="94"/>
      <c r="U504" s="94"/>
      <c r="V504" s="94"/>
      <c r="W504" s="94"/>
      <c r="X504" s="94"/>
      <c r="Y504" s="94"/>
      <c r="Z504" s="12"/>
    </row>
    <row r="505" spans="1:26" ht="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2"/>
      <c r="P505" s="12"/>
      <c r="Q505" s="12"/>
      <c r="R505" s="12"/>
      <c r="S505" s="94"/>
      <c r="T505" s="94"/>
      <c r="U505" s="94"/>
      <c r="V505" s="94"/>
      <c r="W505" s="94"/>
      <c r="X505" s="94"/>
      <c r="Y505" s="94"/>
      <c r="Z505" s="12"/>
    </row>
    <row r="506" spans="1:26" ht="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2"/>
      <c r="P506" s="12"/>
      <c r="Q506" s="12"/>
      <c r="R506" s="12"/>
      <c r="S506" s="94"/>
      <c r="T506" s="94"/>
      <c r="U506" s="94"/>
      <c r="V506" s="94"/>
      <c r="W506" s="94"/>
      <c r="X506" s="94"/>
      <c r="Y506" s="94"/>
      <c r="Z506" s="12"/>
    </row>
    <row r="507" spans="1:26" ht="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2"/>
      <c r="P507" s="12"/>
      <c r="Q507" s="12"/>
      <c r="R507" s="12"/>
      <c r="S507" s="94"/>
      <c r="T507" s="94"/>
      <c r="U507" s="94"/>
      <c r="V507" s="94"/>
      <c r="W507" s="94"/>
      <c r="X507" s="94"/>
      <c r="Y507" s="94"/>
      <c r="Z507" s="12"/>
    </row>
    <row r="508" spans="1:26" ht="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2"/>
      <c r="P508" s="12"/>
      <c r="Q508" s="12"/>
      <c r="R508" s="12"/>
      <c r="S508" s="94"/>
      <c r="T508" s="94"/>
      <c r="U508" s="94"/>
      <c r="V508" s="94"/>
      <c r="W508" s="94"/>
      <c r="X508" s="94"/>
      <c r="Y508" s="94"/>
      <c r="Z508" s="12"/>
    </row>
    <row r="509" spans="1:26" ht="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2"/>
      <c r="P509" s="12"/>
      <c r="Q509" s="12"/>
      <c r="R509" s="12"/>
      <c r="S509" s="94"/>
      <c r="T509" s="94"/>
      <c r="U509" s="94"/>
      <c r="V509" s="94"/>
      <c r="W509" s="94"/>
      <c r="X509" s="94"/>
      <c r="Y509" s="94"/>
      <c r="Z509" s="12"/>
    </row>
    <row r="510" spans="1:26" ht="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2"/>
      <c r="P510" s="12"/>
      <c r="Q510" s="12"/>
      <c r="R510" s="12"/>
      <c r="S510" s="94"/>
      <c r="T510" s="94"/>
      <c r="U510" s="94"/>
      <c r="V510" s="94"/>
      <c r="W510" s="94"/>
      <c r="X510" s="94"/>
      <c r="Y510" s="94"/>
      <c r="Z510" s="12"/>
    </row>
    <row r="511" spans="1:26" ht="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2"/>
      <c r="P511" s="12"/>
      <c r="Q511" s="12"/>
      <c r="R511" s="12"/>
      <c r="S511" s="94"/>
      <c r="T511" s="94"/>
      <c r="U511" s="94"/>
      <c r="V511" s="94"/>
      <c r="W511" s="94"/>
      <c r="X511" s="94"/>
      <c r="Y511" s="94"/>
      <c r="Z511" s="12"/>
    </row>
    <row r="512" spans="1:26" ht="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2"/>
      <c r="P512" s="12"/>
      <c r="Q512" s="12"/>
      <c r="R512" s="12"/>
      <c r="S512" s="94"/>
      <c r="T512" s="94"/>
      <c r="U512" s="94"/>
      <c r="V512" s="94"/>
      <c r="W512" s="94"/>
      <c r="X512" s="94"/>
      <c r="Y512" s="94"/>
      <c r="Z512" s="12"/>
    </row>
    <row r="513" spans="1:26" ht="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2"/>
      <c r="P513" s="12"/>
      <c r="Q513" s="12"/>
      <c r="R513" s="12"/>
      <c r="S513" s="94"/>
      <c r="T513" s="94"/>
      <c r="U513" s="94"/>
      <c r="V513" s="94"/>
      <c r="W513" s="94"/>
      <c r="X513" s="94"/>
      <c r="Y513" s="94"/>
      <c r="Z513" s="12"/>
    </row>
    <row r="514" spans="1:26" ht="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2"/>
      <c r="P514" s="12"/>
      <c r="Q514" s="12"/>
      <c r="R514" s="12"/>
      <c r="S514" s="94"/>
      <c r="T514" s="94"/>
      <c r="U514" s="94"/>
      <c r="V514" s="94"/>
      <c r="W514" s="94"/>
      <c r="X514" s="94"/>
      <c r="Y514" s="94"/>
      <c r="Z514" s="12"/>
    </row>
    <row r="515" spans="1:26" ht="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2"/>
      <c r="P515" s="12"/>
      <c r="Q515" s="12"/>
      <c r="R515" s="12"/>
      <c r="S515" s="94"/>
      <c r="T515" s="94"/>
      <c r="U515" s="94"/>
      <c r="V515" s="94"/>
      <c r="W515" s="94"/>
      <c r="X515" s="94"/>
      <c r="Y515" s="94"/>
      <c r="Z515" s="12"/>
    </row>
    <row r="516" spans="1:26" ht="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2"/>
      <c r="P516" s="12"/>
      <c r="Q516" s="12"/>
      <c r="R516" s="12"/>
      <c r="S516" s="94"/>
      <c r="T516" s="94"/>
      <c r="U516" s="94"/>
      <c r="V516" s="94"/>
      <c r="W516" s="94"/>
      <c r="X516" s="94"/>
      <c r="Y516" s="94"/>
      <c r="Z516" s="12"/>
    </row>
    <row r="517" spans="1:26" ht="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2"/>
      <c r="P517" s="12"/>
      <c r="Q517" s="12"/>
      <c r="R517" s="12"/>
      <c r="S517" s="94"/>
      <c r="T517" s="94"/>
      <c r="U517" s="94"/>
      <c r="V517" s="94"/>
      <c r="W517" s="94"/>
      <c r="X517" s="94"/>
      <c r="Y517" s="94"/>
      <c r="Z517" s="12"/>
    </row>
    <row r="518" spans="1:26" ht="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2"/>
      <c r="P518" s="12"/>
      <c r="Q518" s="12"/>
      <c r="R518" s="12"/>
      <c r="S518" s="94"/>
      <c r="T518" s="94"/>
      <c r="U518" s="94"/>
      <c r="V518" s="94"/>
      <c r="W518" s="94"/>
      <c r="X518" s="94"/>
      <c r="Y518" s="94"/>
      <c r="Z518" s="12"/>
    </row>
    <row r="519" spans="1:26" ht="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2"/>
      <c r="P519" s="12"/>
      <c r="Q519" s="12"/>
      <c r="R519" s="12"/>
      <c r="S519" s="94"/>
      <c r="T519" s="94"/>
      <c r="U519" s="94"/>
      <c r="V519" s="94"/>
      <c r="W519" s="94"/>
      <c r="X519" s="94"/>
      <c r="Y519" s="94"/>
      <c r="Z519" s="12"/>
    </row>
    <row r="520" spans="1:26" ht="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2"/>
      <c r="P520" s="12"/>
      <c r="Q520" s="12"/>
      <c r="R520" s="12"/>
      <c r="S520" s="94"/>
      <c r="T520" s="94"/>
      <c r="U520" s="94"/>
      <c r="V520" s="94"/>
      <c r="W520" s="94"/>
      <c r="X520" s="94"/>
      <c r="Y520" s="94"/>
      <c r="Z520" s="12"/>
    </row>
    <row r="521" spans="1:26" ht="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2"/>
      <c r="P521" s="12"/>
      <c r="Q521" s="12"/>
      <c r="R521" s="12"/>
      <c r="S521" s="94"/>
      <c r="T521" s="94"/>
      <c r="U521" s="94"/>
      <c r="V521" s="94"/>
      <c r="W521" s="94"/>
      <c r="X521" s="94"/>
      <c r="Y521" s="94"/>
      <c r="Z521" s="12"/>
    </row>
    <row r="522" spans="1:26" ht="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2"/>
      <c r="P522" s="12"/>
      <c r="Q522" s="12"/>
      <c r="R522" s="12"/>
      <c r="S522" s="94"/>
      <c r="T522" s="94"/>
      <c r="U522" s="94"/>
      <c r="V522" s="94"/>
      <c r="W522" s="94"/>
      <c r="X522" s="94"/>
      <c r="Y522" s="94"/>
      <c r="Z522" s="12"/>
    </row>
    <row r="523" spans="1:26" ht="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2"/>
      <c r="P523" s="12"/>
      <c r="Q523" s="12"/>
      <c r="R523" s="12"/>
      <c r="S523" s="94"/>
      <c r="T523" s="94"/>
      <c r="U523" s="94"/>
      <c r="V523" s="94"/>
      <c r="W523" s="94"/>
      <c r="X523" s="94"/>
      <c r="Y523" s="94"/>
      <c r="Z523" s="12"/>
    </row>
    <row r="524" spans="1:26" ht="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2"/>
      <c r="P524" s="12"/>
      <c r="Q524" s="12"/>
      <c r="R524" s="12"/>
      <c r="S524" s="94"/>
      <c r="T524" s="94"/>
      <c r="U524" s="94"/>
      <c r="V524" s="94"/>
      <c r="W524" s="94"/>
      <c r="X524" s="94"/>
      <c r="Y524" s="94"/>
      <c r="Z524" s="12"/>
    </row>
    <row r="525" spans="1:26" ht="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2"/>
      <c r="P525" s="12"/>
      <c r="Q525" s="12"/>
      <c r="R525" s="12"/>
      <c r="S525" s="94"/>
      <c r="T525" s="94"/>
      <c r="U525" s="94"/>
      <c r="V525" s="94"/>
      <c r="W525" s="94"/>
      <c r="X525" s="94"/>
      <c r="Y525" s="94"/>
      <c r="Z525" s="12"/>
    </row>
    <row r="526" spans="1:26" ht="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2"/>
      <c r="P526" s="12"/>
      <c r="Q526" s="12"/>
      <c r="R526" s="12"/>
      <c r="S526" s="94"/>
      <c r="T526" s="94"/>
      <c r="U526" s="94"/>
      <c r="V526" s="94"/>
      <c r="W526" s="94"/>
      <c r="X526" s="94"/>
      <c r="Y526" s="94"/>
      <c r="Z526" s="12"/>
    </row>
    <row r="527" spans="1:26" ht="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2"/>
      <c r="P527" s="12"/>
      <c r="Q527" s="12"/>
      <c r="R527" s="12"/>
      <c r="S527" s="94"/>
      <c r="T527" s="94"/>
      <c r="U527" s="94"/>
      <c r="V527" s="94"/>
      <c r="W527" s="94"/>
      <c r="X527" s="94"/>
      <c r="Y527" s="94"/>
      <c r="Z527" s="12"/>
    </row>
    <row r="528" spans="1:26" ht="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2"/>
      <c r="P528" s="12"/>
      <c r="Q528" s="12"/>
      <c r="R528" s="12"/>
      <c r="S528" s="94"/>
      <c r="T528" s="94"/>
      <c r="U528" s="94"/>
      <c r="V528" s="94"/>
      <c r="W528" s="94"/>
      <c r="X528" s="94"/>
      <c r="Y528" s="94"/>
      <c r="Z528" s="12"/>
    </row>
    <row r="529" spans="1:26" ht="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2"/>
      <c r="P529" s="12"/>
      <c r="Q529" s="12"/>
      <c r="R529" s="12"/>
      <c r="S529" s="94"/>
      <c r="T529" s="94"/>
      <c r="U529" s="94"/>
      <c r="V529" s="94"/>
      <c r="W529" s="94"/>
      <c r="X529" s="94"/>
      <c r="Y529" s="94"/>
      <c r="Z529" s="12"/>
    </row>
    <row r="530" spans="1:26" ht="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2"/>
      <c r="P530" s="12"/>
      <c r="Q530" s="12"/>
      <c r="R530" s="12"/>
      <c r="S530" s="94"/>
      <c r="T530" s="94"/>
      <c r="U530" s="94"/>
      <c r="V530" s="94"/>
      <c r="W530" s="94"/>
      <c r="X530" s="94"/>
      <c r="Y530" s="94"/>
      <c r="Z530" s="12"/>
    </row>
    <row r="531" spans="1:26" ht="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2"/>
      <c r="P531" s="12"/>
      <c r="Q531" s="12"/>
      <c r="R531" s="12"/>
      <c r="S531" s="94"/>
      <c r="T531" s="94"/>
      <c r="U531" s="94"/>
      <c r="V531" s="94"/>
      <c r="W531" s="94"/>
      <c r="X531" s="94"/>
      <c r="Y531" s="94"/>
      <c r="Z531" s="12"/>
    </row>
    <row r="532" spans="1:26" ht="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2"/>
      <c r="P532" s="12"/>
      <c r="Q532" s="12"/>
      <c r="R532" s="12"/>
      <c r="S532" s="94"/>
      <c r="T532" s="94"/>
      <c r="U532" s="94"/>
      <c r="V532" s="94"/>
      <c r="W532" s="94"/>
      <c r="X532" s="94"/>
      <c r="Y532" s="94"/>
      <c r="Z532" s="12"/>
    </row>
    <row r="533" spans="1:26" ht="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2"/>
      <c r="P533" s="12"/>
      <c r="Q533" s="12"/>
      <c r="R533" s="12"/>
      <c r="S533" s="94"/>
      <c r="T533" s="94"/>
      <c r="U533" s="94"/>
      <c r="V533" s="94"/>
      <c r="W533" s="94"/>
      <c r="X533" s="94"/>
      <c r="Y533" s="94"/>
      <c r="Z533" s="12"/>
    </row>
    <row r="534" spans="1:26" ht="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2"/>
      <c r="P534" s="12"/>
      <c r="Q534" s="12"/>
      <c r="R534" s="12"/>
      <c r="S534" s="94"/>
      <c r="T534" s="94"/>
      <c r="U534" s="94"/>
      <c r="V534" s="94"/>
      <c r="W534" s="94"/>
      <c r="X534" s="94"/>
      <c r="Y534" s="94"/>
      <c r="Z534" s="12"/>
    </row>
    <row r="535" spans="1:26" ht="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2"/>
      <c r="P535" s="12"/>
      <c r="Q535" s="12"/>
      <c r="R535" s="12"/>
      <c r="S535" s="94"/>
      <c r="T535" s="94"/>
      <c r="U535" s="94"/>
      <c r="V535" s="94"/>
      <c r="W535" s="94"/>
      <c r="X535" s="94"/>
      <c r="Y535" s="94"/>
      <c r="Z535" s="12"/>
    </row>
    <row r="536" spans="1:26" ht="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2"/>
      <c r="P536" s="12"/>
      <c r="Q536" s="12"/>
      <c r="R536" s="12"/>
      <c r="S536" s="94"/>
      <c r="T536" s="94"/>
      <c r="U536" s="94"/>
      <c r="V536" s="94"/>
      <c r="W536" s="94"/>
      <c r="X536" s="94"/>
      <c r="Y536" s="94"/>
      <c r="Z536" s="12"/>
    </row>
    <row r="537" spans="1:26" ht="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2"/>
      <c r="P537" s="12"/>
      <c r="Q537" s="12"/>
      <c r="R537" s="12"/>
      <c r="S537" s="94"/>
      <c r="T537" s="94"/>
      <c r="U537" s="94"/>
      <c r="V537" s="94"/>
      <c r="W537" s="94"/>
      <c r="X537" s="94"/>
      <c r="Y537" s="94"/>
      <c r="Z537" s="12"/>
    </row>
    <row r="538" spans="1:26" ht="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2"/>
      <c r="P538" s="12"/>
      <c r="Q538" s="12"/>
      <c r="R538" s="12"/>
      <c r="S538" s="94"/>
      <c r="T538" s="94"/>
      <c r="U538" s="94"/>
      <c r="V538" s="94"/>
      <c r="W538" s="94"/>
      <c r="X538" s="94"/>
      <c r="Y538" s="94"/>
      <c r="Z538" s="12"/>
    </row>
    <row r="539" spans="1:26" ht="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2"/>
      <c r="P539" s="12"/>
      <c r="Q539" s="12"/>
      <c r="R539" s="12"/>
      <c r="S539" s="94"/>
      <c r="T539" s="94"/>
      <c r="U539" s="94"/>
      <c r="V539" s="94"/>
      <c r="W539" s="94"/>
      <c r="X539" s="94"/>
      <c r="Y539" s="94"/>
      <c r="Z539" s="12"/>
    </row>
    <row r="540" spans="1:26" ht="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2"/>
      <c r="P540" s="12"/>
      <c r="Q540" s="12"/>
      <c r="R540" s="12"/>
      <c r="S540" s="94"/>
      <c r="T540" s="94"/>
      <c r="U540" s="94"/>
      <c r="V540" s="94"/>
      <c r="W540" s="94"/>
      <c r="X540" s="94"/>
      <c r="Y540" s="94"/>
      <c r="Z540" s="12"/>
    </row>
    <row r="541" spans="1:26" ht="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2"/>
      <c r="P541" s="12"/>
      <c r="Q541" s="12"/>
      <c r="R541" s="12"/>
      <c r="S541" s="94"/>
      <c r="T541" s="94"/>
      <c r="U541" s="94"/>
      <c r="V541" s="94"/>
      <c r="W541" s="94"/>
      <c r="X541" s="94"/>
      <c r="Y541" s="94"/>
      <c r="Z541" s="12"/>
    </row>
    <row r="542" spans="1:26" ht="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2"/>
      <c r="P542" s="12"/>
      <c r="Q542" s="12"/>
      <c r="R542" s="12"/>
      <c r="S542" s="94"/>
      <c r="T542" s="94"/>
      <c r="U542" s="94"/>
      <c r="V542" s="94"/>
      <c r="W542" s="94"/>
      <c r="X542" s="94"/>
      <c r="Y542" s="94"/>
      <c r="Z542" s="12"/>
    </row>
    <row r="543" spans="1:26" ht="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2"/>
      <c r="P543" s="12"/>
      <c r="Q543" s="12"/>
      <c r="R543" s="12"/>
      <c r="S543" s="94"/>
      <c r="T543" s="94"/>
      <c r="U543" s="94"/>
      <c r="V543" s="94"/>
      <c r="W543" s="94"/>
      <c r="X543" s="94"/>
      <c r="Y543" s="94"/>
      <c r="Z543" s="12"/>
    </row>
    <row r="544" spans="1:26" ht="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2"/>
      <c r="P544" s="12"/>
      <c r="Q544" s="12"/>
      <c r="R544" s="12"/>
      <c r="S544" s="94"/>
      <c r="T544" s="94"/>
      <c r="U544" s="94"/>
      <c r="V544" s="94"/>
      <c r="W544" s="94"/>
      <c r="X544" s="94"/>
      <c r="Y544" s="94"/>
      <c r="Z544" s="12"/>
    </row>
    <row r="545" spans="1:26" ht="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2"/>
      <c r="P545" s="12"/>
      <c r="Q545" s="12"/>
      <c r="R545" s="12"/>
      <c r="S545" s="94"/>
      <c r="T545" s="94"/>
      <c r="U545" s="94"/>
      <c r="V545" s="94"/>
      <c r="W545" s="94"/>
      <c r="X545" s="94"/>
      <c r="Y545" s="94"/>
      <c r="Z545" s="12"/>
    </row>
    <row r="546" spans="1:26" ht="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2"/>
      <c r="P546" s="12"/>
      <c r="Q546" s="12"/>
      <c r="R546" s="12"/>
      <c r="S546" s="94"/>
      <c r="T546" s="94"/>
      <c r="U546" s="94"/>
      <c r="V546" s="94"/>
      <c r="W546" s="94"/>
      <c r="X546" s="94"/>
      <c r="Y546" s="94"/>
      <c r="Z546" s="12"/>
    </row>
    <row r="547" spans="1:26" ht="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2"/>
      <c r="P547" s="12"/>
      <c r="Q547" s="12"/>
      <c r="R547" s="12"/>
      <c r="S547" s="94"/>
      <c r="T547" s="94"/>
      <c r="U547" s="94"/>
      <c r="V547" s="94"/>
      <c r="W547" s="94"/>
      <c r="X547" s="94"/>
      <c r="Y547" s="94"/>
      <c r="Z547" s="12"/>
    </row>
    <row r="548" spans="1:26" ht="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2"/>
      <c r="P548" s="12"/>
      <c r="Q548" s="12"/>
      <c r="R548" s="12"/>
      <c r="S548" s="94"/>
      <c r="T548" s="94"/>
      <c r="U548" s="94"/>
      <c r="V548" s="94"/>
      <c r="W548" s="94"/>
      <c r="X548" s="94"/>
      <c r="Y548" s="94"/>
      <c r="Z548" s="12"/>
    </row>
    <row r="549" spans="1:26" ht="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2"/>
      <c r="P549" s="12"/>
      <c r="Q549" s="12"/>
      <c r="R549" s="12"/>
      <c r="S549" s="94"/>
      <c r="T549" s="94"/>
      <c r="U549" s="94"/>
      <c r="V549" s="94"/>
      <c r="W549" s="94"/>
      <c r="X549" s="94"/>
      <c r="Y549" s="94"/>
      <c r="Z549" s="12"/>
    </row>
    <row r="550" spans="1:26" ht="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2"/>
      <c r="P550" s="12"/>
      <c r="Q550" s="12"/>
      <c r="R550" s="12"/>
      <c r="S550" s="94"/>
      <c r="T550" s="94"/>
      <c r="U550" s="94"/>
      <c r="V550" s="94"/>
      <c r="W550" s="94"/>
      <c r="X550" s="94"/>
      <c r="Y550" s="94"/>
      <c r="Z550" s="12"/>
    </row>
    <row r="551" spans="1:26" ht="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2"/>
      <c r="P551" s="12"/>
      <c r="Q551" s="12"/>
      <c r="R551" s="12"/>
      <c r="S551" s="94"/>
      <c r="T551" s="94"/>
      <c r="U551" s="94"/>
      <c r="V551" s="94"/>
      <c r="W551" s="94"/>
      <c r="X551" s="94"/>
      <c r="Y551" s="94"/>
      <c r="Z551" s="12"/>
    </row>
    <row r="552" spans="1:26" ht="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2"/>
      <c r="P552" s="12"/>
      <c r="Q552" s="12"/>
      <c r="R552" s="12"/>
      <c r="S552" s="94"/>
      <c r="T552" s="94"/>
      <c r="U552" s="94"/>
      <c r="V552" s="94"/>
      <c r="W552" s="94"/>
      <c r="X552" s="94"/>
      <c r="Y552" s="94"/>
      <c r="Z552" s="12"/>
    </row>
    <row r="553" spans="1:26" ht="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2"/>
      <c r="P553" s="12"/>
      <c r="Q553" s="12"/>
      <c r="R553" s="12"/>
      <c r="S553" s="94"/>
      <c r="T553" s="94"/>
      <c r="U553" s="94"/>
      <c r="V553" s="94"/>
      <c r="W553" s="94"/>
      <c r="X553" s="94"/>
      <c r="Y553" s="94"/>
      <c r="Z553" s="12"/>
    </row>
    <row r="554" spans="1:26" ht="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2"/>
      <c r="P554" s="12"/>
      <c r="Q554" s="12"/>
      <c r="R554" s="12"/>
      <c r="S554" s="94"/>
      <c r="T554" s="94"/>
      <c r="U554" s="94"/>
      <c r="V554" s="94"/>
      <c r="W554" s="94"/>
      <c r="X554" s="94"/>
      <c r="Y554" s="94"/>
      <c r="Z554" s="12"/>
    </row>
    <row r="555" spans="1:26" ht="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2"/>
      <c r="P555" s="12"/>
      <c r="Q555" s="12"/>
      <c r="R555" s="12"/>
      <c r="S555" s="94"/>
      <c r="T555" s="94"/>
      <c r="U555" s="94"/>
      <c r="V555" s="94"/>
      <c r="W555" s="94"/>
      <c r="X555" s="94"/>
      <c r="Y555" s="94"/>
      <c r="Z555" s="12"/>
    </row>
    <row r="556" spans="1:26" ht="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2"/>
      <c r="P556" s="12"/>
      <c r="Q556" s="12"/>
      <c r="R556" s="12"/>
      <c r="S556" s="94"/>
      <c r="T556" s="94"/>
      <c r="U556" s="94"/>
      <c r="V556" s="94"/>
      <c r="W556" s="94"/>
      <c r="X556" s="94"/>
      <c r="Y556" s="94"/>
      <c r="Z556" s="12"/>
    </row>
    <row r="557" spans="1:26" ht="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2"/>
      <c r="P557" s="12"/>
      <c r="Q557" s="12"/>
      <c r="R557" s="12"/>
      <c r="S557" s="94"/>
      <c r="T557" s="94"/>
      <c r="U557" s="94"/>
      <c r="V557" s="94"/>
      <c r="W557" s="94"/>
      <c r="X557" s="94"/>
      <c r="Y557" s="94"/>
      <c r="Z557" s="12"/>
    </row>
    <row r="558" spans="1:26" ht="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2"/>
      <c r="P558" s="12"/>
      <c r="Q558" s="12"/>
      <c r="R558" s="12"/>
      <c r="S558" s="94"/>
      <c r="T558" s="94"/>
      <c r="U558" s="94"/>
      <c r="V558" s="94"/>
      <c r="W558" s="94"/>
      <c r="X558" s="94"/>
      <c r="Y558" s="94"/>
      <c r="Z558" s="12"/>
    </row>
    <row r="559" spans="1:26" ht="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2"/>
      <c r="P559" s="12"/>
      <c r="Q559" s="12"/>
      <c r="R559" s="12"/>
      <c r="S559" s="94"/>
      <c r="T559" s="94"/>
      <c r="U559" s="94"/>
      <c r="V559" s="94"/>
      <c r="W559" s="94"/>
      <c r="X559" s="94"/>
      <c r="Y559" s="94"/>
      <c r="Z559" s="12"/>
    </row>
    <row r="560" spans="1:26" ht="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2"/>
      <c r="P560" s="12"/>
      <c r="Q560" s="12"/>
      <c r="R560" s="12"/>
      <c r="S560" s="94"/>
      <c r="T560" s="94"/>
      <c r="U560" s="94"/>
      <c r="V560" s="94"/>
      <c r="W560" s="94"/>
      <c r="X560" s="94"/>
      <c r="Y560" s="94"/>
      <c r="Z560" s="12"/>
    </row>
    <row r="561" spans="1:26" ht="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2"/>
      <c r="P561" s="12"/>
      <c r="Q561" s="12"/>
      <c r="R561" s="12"/>
      <c r="S561" s="94"/>
      <c r="T561" s="94"/>
      <c r="U561" s="94"/>
      <c r="V561" s="94"/>
      <c r="W561" s="94"/>
      <c r="X561" s="94"/>
      <c r="Y561" s="94"/>
      <c r="Z561" s="12"/>
    </row>
    <row r="562" spans="1:26" ht="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2"/>
      <c r="P562" s="12"/>
      <c r="Q562" s="12"/>
      <c r="R562" s="12"/>
      <c r="S562" s="94"/>
      <c r="T562" s="94"/>
      <c r="U562" s="94"/>
      <c r="V562" s="94"/>
      <c r="W562" s="94"/>
      <c r="X562" s="94"/>
      <c r="Y562" s="94"/>
      <c r="Z562" s="12"/>
    </row>
    <row r="563" spans="1:26" ht="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2"/>
      <c r="P563" s="12"/>
      <c r="Q563" s="12"/>
      <c r="R563" s="12"/>
      <c r="S563" s="94"/>
      <c r="T563" s="94"/>
      <c r="U563" s="94"/>
      <c r="V563" s="94"/>
      <c r="W563" s="94"/>
      <c r="X563" s="94"/>
      <c r="Y563" s="94"/>
      <c r="Z563" s="12"/>
    </row>
    <row r="564" spans="1:26" ht="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2"/>
      <c r="P564" s="12"/>
      <c r="Q564" s="12"/>
      <c r="R564" s="12"/>
      <c r="S564" s="94"/>
      <c r="T564" s="94"/>
      <c r="U564" s="94"/>
      <c r="V564" s="94"/>
      <c r="W564" s="94"/>
      <c r="X564" s="94"/>
      <c r="Y564" s="94"/>
      <c r="Z564" s="12"/>
    </row>
    <row r="565" spans="1:26" ht="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2"/>
      <c r="P565" s="12"/>
      <c r="Q565" s="12"/>
      <c r="R565" s="12"/>
      <c r="S565" s="94"/>
      <c r="T565" s="94"/>
      <c r="U565" s="94"/>
      <c r="V565" s="94"/>
      <c r="W565" s="94"/>
      <c r="X565" s="94"/>
      <c r="Y565" s="94"/>
      <c r="Z565" s="12"/>
    </row>
    <row r="566" spans="1:26" ht="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2"/>
      <c r="P566" s="12"/>
      <c r="Q566" s="12"/>
      <c r="R566" s="12"/>
      <c r="S566" s="94"/>
      <c r="T566" s="94"/>
      <c r="U566" s="94"/>
      <c r="V566" s="94"/>
      <c r="W566" s="94"/>
      <c r="X566" s="94"/>
      <c r="Y566" s="94"/>
      <c r="Z566" s="12"/>
    </row>
    <row r="567" spans="1:26" ht="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2"/>
      <c r="P567" s="12"/>
      <c r="Q567" s="12"/>
      <c r="R567" s="12"/>
      <c r="S567" s="94"/>
      <c r="T567" s="94"/>
      <c r="U567" s="94"/>
      <c r="V567" s="94"/>
      <c r="W567" s="94"/>
      <c r="X567" s="94"/>
      <c r="Y567" s="94"/>
      <c r="Z567" s="12"/>
    </row>
    <row r="568" spans="1:26" ht="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2"/>
      <c r="P568" s="12"/>
      <c r="Q568" s="12"/>
      <c r="R568" s="12"/>
      <c r="S568" s="94"/>
      <c r="T568" s="94"/>
      <c r="U568" s="94"/>
      <c r="V568" s="94"/>
      <c r="W568" s="94"/>
      <c r="X568" s="94"/>
      <c r="Y568" s="94"/>
      <c r="Z568" s="12"/>
    </row>
    <row r="569" spans="1:26" ht="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2"/>
      <c r="P569" s="12"/>
      <c r="Q569" s="12"/>
      <c r="R569" s="12"/>
      <c r="S569" s="94"/>
      <c r="T569" s="94"/>
      <c r="U569" s="94"/>
      <c r="V569" s="94"/>
      <c r="W569" s="94"/>
      <c r="X569" s="94"/>
      <c r="Y569" s="94"/>
      <c r="Z569" s="12"/>
    </row>
    <row r="570" spans="1:26" ht="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2"/>
      <c r="P570" s="12"/>
      <c r="Q570" s="12"/>
      <c r="R570" s="12"/>
      <c r="S570" s="94"/>
      <c r="T570" s="94"/>
      <c r="U570" s="94"/>
      <c r="V570" s="94"/>
      <c r="W570" s="94"/>
      <c r="X570" s="94"/>
      <c r="Y570" s="94"/>
      <c r="Z570" s="12"/>
    </row>
    <row r="571" spans="1:26" ht="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2"/>
      <c r="P571" s="12"/>
      <c r="Q571" s="12"/>
      <c r="R571" s="12"/>
      <c r="S571" s="94"/>
      <c r="T571" s="94"/>
      <c r="U571" s="94"/>
      <c r="V571" s="94"/>
      <c r="W571" s="94"/>
      <c r="X571" s="94"/>
      <c r="Y571" s="94"/>
      <c r="Z571" s="12"/>
    </row>
    <row r="572" spans="1:26" ht="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2"/>
      <c r="P572" s="12"/>
      <c r="Q572" s="12"/>
      <c r="R572" s="12"/>
      <c r="S572" s="94"/>
      <c r="T572" s="94"/>
      <c r="U572" s="94"/>
      <c r="V572" s="94"/>
      <c r="W572" s="94"/>
      <c r="X572" s="94"/>
      <c r="Y572" s="94"/>
      <c r="Z572" s="12"/>
    </row>
    <row r="573" spans="1:26" ht="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2"/>
      <c r="P573" s="12"/>
      <c r="Q573" s="12"/>
      <c r="R573" s="12"/>
      <c r="S573" s="94"/>
      <c r="T573" s="94"/>
      <c r="U573" s="94"/>
      <c r="V573" s="94"/>
      <c r="W573" s="94"/>
      <c r="X573" s="94"/>
      <c r="Y573" s="94"/>
      <c r="Z573" s="12"/>
    </row>
    <row r="574" spans="1:26" ht="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2"/>
      <c r="P574" s="12"/>
      <c r="Q574" s="12"/>
      <c r="R574" s="12"/>
      <c r="S574" s="94"/>
      <c r="T574" s="94"/>
      <c r="U574" s="94"/>
      <c r="V574" s="94"/>
      <c r="W574" s="94"/>
      <c r="X574" s="94"/>
      <c r="Y574" s="94"/>
      <c r="Z574" s="12"/>
    </row>
    <row r="575" spans="1:26" ht="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2"/>
      <c r="P575" s="12"/>
      <c r="Q575" s="12"/>
      <c r="R575" s="12"/>
      <c r="S575" s="94"/>
      <c r="T575" s="94"/>
      <c r="U575" s="94"/>
      <c r="V575" s="94"/>
      <c r="W575" s="94"/>
      <c r="X575" s="94"/>
      <c r="Y575" s="94"/>
      <c r="Z575" s="12"/>
    </row>
    <row r="576" spans="1:26" ht="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2"/>
      <c r="P576" s="12"/>
      <c r="Q576" s="12"/>
      <c r="R576" s="12"/>
      <c r="S576" s="94"/>
      <c r="T576" s="94"/>
      <c r="U576" s="94"/>
      <c r="V576" s="94"/>
      <c r="W576" s="94"/>
      <c r="X576" s="94"/>
      <c r="Y576" s="94"/>
      <c r="Z576" s="12"/>
    </row>
    <row r="577" spans="1:26" ht="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2"/>
      <c r="P577" s="12"/>
      <c r="Q577" s="12"/>
      <c r="R577" s="12"/>
      <c r="S577" s="94"/>
      <c r="T577" s="94"/>
      <c r="U577" s="94"/>
      <c r="V577" s="94"/>
      <c r="W577" s="94"/>
      <c r="X577" s="94"/>
      <c r="Y577" s="94"/>
      <c r="Z577" s="12"/>
    </row>
    <row r="578" spans="1:26" ht="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2"/>
      <c r="P578" s="12"/>
      <c r="Q578" s="12"/>
      <c r="R578" s="12"/>
      <c r="S578" s="94"/>
      <c r="T578" s="94"/>
      <c r="U578" s="94"/>
      <c r="V578" s="94"/>
      <c r="W578" s="94"/>
      <c r="X578" s="94"/>
      <c r="Y578" s="94"/>
      <c r="Z578" s="12"/>
    </row>
    <row r="579" spans="1:26" ht="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2"/>
      <c r="P579" s="12"/>
      <c r="Q579" s="12"/>
      <c r="R579" s="12"/>
      <c r="S579" s="94"/>
      <c r="T579" s="94"/>
      <c r="U579" s="94"/>
      <c r="V579" s="94"/>
      <c r="W579" s="94"/>
      <c r="X579" s="94"/>
      <c r="Y579" s="94"/>
      <c r="Z579" s="12"/>
    </row>
    <row r="580" spans="1:26" ht="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2"/>
      <c r="P580" s="12"/>
      <c r="Q580" s="12"/>
      <c r="R580" s="12"/>
      <c r="S580" s="94"/>
      <c r="T580" s="94"/>
      <c r="U580" s="94"/>
      <c r="V580" s="94"/>
      <c r="W580" s="94"/>
      <c r="X580" s="94"/>
      <c r="Y580" s="94"/>
      <c r="Z580" s="12"/>
    </row>
    <row r="581" spans="1:26" ht="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2"/>
      <c r="P581" s="12"/>
      <c r="Q581" s="12"/>
      <c r="R581" s="12"/>
      <c r="S581" s="94"/>
      <c r="T581" s="94"/>
      <c r="U581" s="94"/>
      <c r="V581" s="94"/>
      <c r="W581" s="94"/>
      <c r="X581" s="94"/>
      <c r="Y581" s="94"/>
      <c r="Z581" s="12"/>
    </row>
    <row r="582" spans="1:26" ht="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2"/>
      <c r="P582" s="12"/>
      <c r="Q582" s="12"/>
      <c r="R582" s="12"/>
      <c r="S582" s="94"/>
      <c r="T582" s="94"/>
      <c r="U582" s="94"/>
      <c r="V582" s="94"/>
      <c r="W582" s="94"/>
      <c r="X582" s="94"/>
      <c r="Y582" s="94"/>
      <c r="Z582" s="12"/>
    </row>
    <row r="583" spans="1:26" ht="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2"/>
      <c r="P583" s="12"/>
      <c r="Q583" s="12"/>
      <c r="R583" s="12"/>
      <c r="S583" s="94"/>
      <c r="T583" s="94"/>
      <c r="U583" s="94"/>
      <c r="V583" s="94"/>
      <c r="W583" s="94"/>
      <c r="X583" s="94"/>
      <c r="Y583" s="94"/>
      <c r="Z583" s="12"/>
    </row>
    <row r="584" spans="1:26" ht="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2"/>
      <c r="P584" s="12"/>
      <c r="Q584" s="12"/>
      <c r="R584" s="12"/>
      <c r="S584" s="94"/>
      <c r="T584" s="94"/>
      <c r="U584" s="94"/>
      <c r="V584" s="94"/>
      <c r="W584" s="94"/>
      <c r="X584" s="94"/>
      <c r="Y584" s="94"/>
      <c r="Z584" s="12"/>
    </row>
    <row r="585" spans="1:26" ht="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2"/>
      <c r="P585" s="12"/>
      <c r="Q585" s="12"/>
      <c r="R585" s="12"/>
      <c r="S585" s="94"/>
      <c r="T585" s="94"/>
      <c r="U585" s="94"/>
      <c r="V585" s="94"/>
      <c r="W585" s="94"/>
      <c r="X585" s="94"/>
      <c r="Y585" s="94"/>
      <c r="Z585" s="12"/>
    </row>
    <row r="586" spans="1:26" ht="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2"/>
      <c r="P586" s="12"/>
      <c r="Q586" s="12"/>
      <c r="R586" s="12"/>
      <c r="S586" s="94"/>
      <c r="T586" s="94"/>
      <c r="U586" s="94"/>
      <c r="V586" s="94"/>
      <c r="W586" s="94"/>
      <c r="X586" s="94"/>
      <c r="Y586" s="94"/>
      <c r="Z586" s="12"/>
    </row>
    <row r="587" spans="1:26" ht="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2"/>
      <c r="P587" s="12"/>
      <c r="Q587" s="12"/>
      <c r="R587" s="12"/>
      <c r="S587" s="94"/>
      <c r="T587" s="94"/>
      <c r="U587" s="94"/>
      <c r="V587" s="94"/>
      <c r="W587" s="94"/>
      <c r="X587" s="94"/>
      <c r="Y587" s="94"/>
      <c r="Z587" s="12"/>
    </row>
    <row r="588" spans="1:26" ht="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2"/>
      <c r="P588" s="12"/>
      <c r="Q588" s="12"/>
      <c r="R588" s="12"/>
      <c r="S588" s="94"/>
      <c r="T588" s="94"/>
      <c r="U588" s="94"/>
      <c r="V588" s="94"/>
      <c r="W588" s="94"/>
      <c r="X588" s="94"/>
      <c r="Y588" s="94"/>
      <c r="Z588" s="12"/>
    </row>
    <row r="589" spans="1:26" ht="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2"/>
      <c r="P589" s="12"/>
      <c r="Q589" s="12"/>
      <c r="R589" s="12"/>
      <c r="S589" s="94"/>
      <c r="T589" s="94"/>
      <c r="U589" s="94"/>
      <c r="V589" s="94"/>
      <c r="W589" s="94"/>
      <c r="X589" s="94"/>
      <c r="Y589" s="94"/>
      <c r="Z589" s="12"/>
    </row>
    <row r="590" spans="1:26" ht="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2"/>
      <c r="P590" s="12"/>
      <c r="Q590" s="12"/>
      <c r="R590" s="12"/>
      <c r="S590" s="94"/>
      <c r="T590" s="94"/>
      <c r="U590" s="94"/>
      <c r="V590" s="94"/>
      <c r="W590" s="94"/>
      <c r="X590" s="94"/>
      <c r="Y590" s="94"/>
      <c r="Z590" s="12"/>
    </row>
    <row r="591" spans="1:26" ht="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2"/>
      <c r="P591" s="12"/>
      <c r="Q591" s="12"/>
      <c r="R591" s="12"/>
      <c r="S591" s="94"/>
      <c r="T591" s="94"/>
      <c r="U591" s="94"/>
      <c r="V591" s="94"/>
      <c r="W591" s="94"/>
      <c r="X591" s="94"/>
      <c r="Y591" s="94"/>
      <c r="Z591" s="12"/>
    </row>
    <row r="592" spans="1:26" ht="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2"/>
      <c r="P592" s="12"/>
      <c r="Q592" s="12"/>
      <c r="R592" s="12"/>
      <c r="S592" s="94"/>
      <c r="T592" s="94"/>
      <c r="U592" s="94"/>
      <c r="V592" s="94"/>
      <c r="W592" s="94"/>
      <c r="X592" s="94"/>
      <c r="Y592" s="94"/>
      <c r="Z592" s="12"/>
    </row>
    <row r="593" spans="1:26" ht="1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94"/>
      <c r="T593" s="94"/>
      <c r="U593" s="94"/>
      <c r="V593" s="94"/>
      <c r="W593" s="94"/>
      <c r="X593" s="94"/>
      <c r="Y593" s="94"/>
      <c r="Z593" s="12"/>
    </row>
    <row r="594" spans="1:26" ht="1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94"/>
      <c r="T594" s="94"/>
      <c r="U594" s="94"/>
      <c r="V594" s="94"/>
      <c r="W594" s="94"/>
      <c r="X594" s="94"/>
      <c r="Y594" s="94"/>
      <c r="Z594" s="12"/>
    </row>
  </sheetData>
  <sheetProtection/>
  <mergeCells count="26">
    <mergeCell ref="H20:I20"/>
    <mergeCell ref="K20:L20"/>
    <mergeCell ref="M20:Q20"/>
    <mergeCell ref="I12:Z12"/>
    <mergeCell ref="Z18:Z19"/>
    <mergeCell ref="A18:Q18"/>
    <mergeCell ref="T18:Y19"/>
    <mergeCell ref="D19:E20"/>
    <mergeCell ref="S18:S20"/>
    <mergeCell ref="I10:Z10"/>
    <mergeCell ref="C6:Z6"/>
    <mergeCell ref="C4:Z4"/>
    <mergeCell ref="C5:Z5"/>
    <mergeCell ref="T2:Z3"/>
    <mergeCell ref="Y1:Z1"/>
    <mergeCell ref="C8:Z8"/>
    <mergeCell ref="A19:C20"/>
    <mergeCell ref="C7:Z7"/>
    <mergeCell ref="F19:G20"/>
    <mergeCell ref="R18:R20"/>
    <mergeCell ref="I16:Z16"/>
    <mergeCell ref="I11:Z11"/>
    <mergeCell ref="I13:Z13"/>
    <mergeCell ref="I14:Z14"/>
    <mergeCell ref="I15:Z15"/>
    <mergeCell ref="H19:Q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mahinistka</cp:lastModifiedBy>
  <cp:lastPrinted>2017-04-07T08:28:36Z</cp:lastPrinted>
  <dcterms:created xsi:type="dcterms:W3CDTF">2011-12-09T07:36:49Z</dcterms:created>
  <dcterms:modified xsi:type="dcterms:W3CDTF">2017-04-07T08:30:43Z</dcterms:modified>
  <cp:category/>
  <cp:version/>
  <cp:contentType/>
  <cp:contentStatus/>
</cp:coreProperties>
</file>