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5480" windowHeight="10920"/>
  </bookViews>
  <sheets>
    <sheet name="муниц.прогр. на 2015-2020гг " sheetId="11" r:id="rId1"/>
  </sheets>
  <definedNames>
    <definedName name="_xlnm.Print_Titles" localSheetId="0">'муниц.прогр. на 2015-2020гг '!$18:$21</definedName>
    <definedName name="_xlnm.Print_Area" localSheetId="0">'муниц.прогр. на 2015-2020гг '!$C$1:$AB$335</definedName>
  </definedNames>
  <calcPr calcId="114210" fullCalcOnLoad="1"/>
</workbook>
</file>

<file path=xl/calcChain.xml><?xml version="1.0" encoding="utf-8"?>
<calcChain xmlns="http://schemas.openxmlformats.org/spreadsheetml/2006/main">
  <c r="Y169" i="11"/>
  <c r="AB191"/>
  <c r="AB193"/>
  <c r="Y87"/>
  <c r="AB127"/>
  <c r="AB125"/>
  <c r="AB123"/>
  <c r="AB121"/>
  <c r="Y128"/>
  <c r="V169"/>
  <c r="W169"/>
  <c r="X169"/>
  <c r="Z169"/>
  <c r="AB172"/>
  <c r="AA173"/>
  <c r="AA178"/>
  <c r="AA183"/>
  <c r="AB189"/>
  <c r="V194"/>
  <c r="W194"/>
  <c r="X194"/>
  <c r="AB195"/>
  <c r="AB196"/>
  <c r="AB197"/>
  <c r="AB199"/>
  <c r="AB200"/>
  <c r="Y205"/>
  <c r="Y194"/>
  <c r="AA207"/>
  <c r="AB235"/>
  <c r="Y30"/>
  <c r="Y56"/>
  <c r="AB55"/>
  <c r="AB40"/>
  <c r="AB53"/>
  <c r="AB301"/>
  <c r="AB299"/>
  <c r="AB291"/>
  <c r="AB289"/>
  <c r="AB287"/>
  <c r="AB285"/>
  <c r="AB283"/>
  <c r="AB281"/>
  <c r="AB277"/>
  <c r="AB275"/>
  <c r="AB273"/>
  <c r="AB271"/>
  <c r="AB269"/>
  <c r="AB267"/>
  <c r="AB265"/>
  <c r="AB263"/>
  <c r="AB261"/>
  <c r="AB259"/>
  <c r="AB257"/>
  <c r="AB255"/>
  <c r="AB253"/>
  <c r="AB115"/>
  <c r="AB92"/>
  <c r="AB91"/>
  <c r="AB90"/>
  <c r="AB61"/>
  <c r="AB51"/>
  <c r="AB35"/>
  <c r="AB36"/>
  <c r="AB34"/>
  <c r="V324"/>
  <c r="V319"/>
  <c r="Z226"/>
  <c r="Z228"/>
  <c r="AA228"/>
  <c r="AB333"/>
  <c r="X87"/>
  <c r="Y29"/>
  <c r="W168"/>
  <c r="W184"/>
  <c r="AA169"/>
  <c r="AD169"/>
  <c r="X168"/>
  <c r="V168"/>
  <c r="V174"/>
  <c r="X206"/>
  <c r="X182"/>
  <c r="X187"/>
  <c r="V177"/>
  <c r="V179"/>
  <c r="V184"/>
  <c r="V187"/>
  <c r="V203"/>
  <c r="V208"/>
  <c r="W187"/>
  <c r="W177"/>
  <c r="Y168"/>
  <c r="Z205"/>
  <c r="Y86"/>
  <c r="V317"/>
  <c r="V318"/>
  <c r="Y242"/>
  <c r="Y234"/>
  <c r="AA334"/>
  <c r="Z334"/>
  <c r="Y334"/>
  <c r="X334"/>
  <c r="W334"/>
  <c r="AA332"/>
  <c r="Z331"/>
  <c r="AA331"/>
  <c r="Z330"/>
  <c r="AA329"/>
  <c r="AA328"/>
  <c r="AB328"/>
  <c r="X324"/>
  <c r="Z323"/>
  <c r="AA323"/>
  <c r="Z322"/>
  <c r="AA322"/>
  <c r="Y319"/>
  <c r="X319"/>
  <c r="W319"/>
  <c r="AB316"/>
  <c r="AA313"/>
  <c r="AA311"/>
  <c r="Z311"/>
  <c r="Y311"/>
  <c r="X311"/>
  <c r="W311"/>
  <c r="V311"/>
  <c r="AA309"/>
  <c r="Y305"/>
  <c r="X305"/>
  <c r="X304"/>
  <c r="X306"/>
  <c r="W305"/>
  <c r="W304"/>
  <c r="V305"/>
  <c r="V304"/>
  <c r="Z302"/>
  <c r="AA302"/>
  <c r="Z300"/>
  <c r="AA300"/>
  <c r="Z298"/>
  <c r="AA298"/>
  <c r="Z296"/>
  <c r="AA296"/>
  <c r="AA288"/>
  <c r="AA286"/>
  <c r="AA284"/>
  <c r="Z282"/>
  <c r="AA282"/>
  <c r="Z272"/>
  <c r="AA272"/>
  <c r="Z270"/>
  <c r="AA270"/>
  <c r="AA268"/>
  <c r="AA266"/>
  <c r="Z264"/>
  <c r="AA264"/>
  <c r="Z260"/>
  <c r="AA260"/>
  <c r="Z258"/>
  <c r="AA258"/>
  <c r="Z256"/>
  <c r="AA256"/>
  <c r="Z252"/>
  <c r="AA252"/>
  <c r="AB249"/>
  <c r="AB247"/>
  <c r="Z246"/>
  <c r="AA246"/>
  <c r="Z245"/>
  <c r="AA245"/>
  <c r="Z244"/>
  <c r="Z243"/>
  <c r="AA243"/>
  <c r="X242"/>
  <c r="X234"/>
  <c r="X297"/>
  <c r="W242"/>
  <c r="W234"/>
  <c r="W251"/>
  <c r="AB241"/>
  <c r="AB237"/>
  <c r="V234"/>
  <c r="AA220"/>
  <c r="AA151"/>
  <c r="Z151"/>
  <c r="Y151"/>
  <c r="X151"/>
  <c r="V151"/>
  <c r="AA141"/>
  <c r="AA138"/>
  <c r="AA135"/>
  <c r="AA132"/>
  <c r="Z128"/>
  <c r="X128"/>
  <c r="X86"/>
  <c r="X145"/>
  <c r="W128"/>
  <c r="V128"/>
  <c r="V86"/>
  <c r="V145"/>
  <c r="AB117"/>
  <c r="Z111"/>
  <c r="AA111"/>
  <c r="AA108"/>
  <c r="AA93"/>
  <c r="W87"/>
  <c r="AA73"/>
  <c r="Z73"/>
  <c r="Y73"/>
  <c r="X73"/>
  <c r="W73"/>
  <c r="V65"/>
  <c r="Z64"/>
  <c r="Z56"/>
  <c r="AB58"/>
  <c r="AA56"/>
  <c r="X56"/>
  <c r="W56"/>
  <c r="V56"/>
  <c r="AA30"/>
  <c r="Z30"/>
  <c r="X30"/>
  <c r="W30"/>
  <c r="V30"/>
  <c r="W206"/>
  <c r="W203"/>
  <c r="W179"/>
  <c r="W208"/>
  <c r="W182"/>
  <c r="W174"/>
  <c r="V297"/>
  <c r="V182"/>
  <c r="V206"/>
  <c r="Z194"/>
  <c r="AA205"/>
  <c r="X29"/>
  <c r="AA128"/>
  <c r="AD128"/>
  <c r="W317"/>
  <c r="W318"/>
  <c r="W86"/>
  <c r="W147"/>
  <c r="Z324"/>
  <c r="AA319"/>
  <c r="X317"/>
  <c r="X318"/>
  <c r="Z319"/>
  <c r="AD319"/>
  <c r="Y317"/>
  <c r="Y318"/>
  <c r="W215"/>
  <c r="X24"/>
  <c r="Y147"/>
  <c r="W65"/>
  <c r="AA29"/>
  <c r="AA71"/>
  <c r="W151"/>
  <c r="AB151"/>
  <c r="V29"/>
  <c r="Z29"/>
  <c r="AA87"/>
  <c r="AA244"/>
  <c r="AB244"/>
  <c r="AB246"/>
  <c r="AA307"/>
  <c r="AD307"/>
  <c r="AD311"/>
  <c r="AB322"/>
  <c r="AA327"/>
  <c r="AB327"/>
  <c r="AA330"/>
  <c r="AB330"/>
  <c r="Z242"/>
  <c r="Z234"/>
  <c r="Z87"/>
  <c r="AD56"/>
  <c r="AD30"/>
  <c r="V213"/>
  <c r="X211"/>
  <c r="X215"/>
  <c r="X213"/>
  <c r="AA242"/>
  <c r="AA234"/>
  <c r="V45"/>
  <c r="X71"/>
  <c r="Z71"/>
  <c r="W97"/>
  <c r="W99"/>
  <c r="W106"/>
  <c r="W109"/>
  <c r="V133"/>
  <c r="W136"/>
  <c r="V139"/>
  <c r="Y145"/>
  <c r="V147"/>
  <c r="X147"/>
  <c r="W211"/>
  <c r="AB243"/>
  <c r="AB245"/>
  <c r="V251"/>
  <c r="X251"/>
  <c r="W279"/>
  <c r="W297"/>
  <c r="AB323"/>
  <c r="AB329"/>
  <c r="AB331"/>
  <c r="W29"/>
  <c r="V94"/>
  <c r="V97"/>
  <c r="V99"/>
  <c r="V102"/>
  <c r="V104"/>
  <c r="X104"/>
  <c r="V106"/>
  <c r="V109"/>
  <c r="V112"/>
  <c r="W133"/>
  <c r="V136"/>
  <c r="V142"/>
  <c r="W213"/>
  <c r="V279"/>
  <c r="X279"/>
  <c r="Y304"/>
  <c r="Y24"/>
  <c r="Y170"/>
  <c r="Z305"/>
  <c r="W139"/>
  <c r="W102"/>
  <c r="W142"/>
  <c r="W112"/>
  <c r="W149"/>
  <c r="W145"/>
  <c r="W104"/>
  <c r="W94"/>
  <c r="AD234"/>
  <c r="V73"/>
  <c r="AB73"/>
  <c r="AD29"/>
  <c r="X88"/>
  <c r="X149"/>
  <c r="X170"/>
  <c r="Z168"/>
  <c r="Y23"/>
  <c r="V24"/>
  <c r="V68"/>
  <c r="V38"/>
  <c r="X23"/>
  <c r="V211"/>
  <c r="V71"/>
  <c r="V48"/>
  <c r="V42"/>
  <c r="V215"/>
  <c r="Z317"/>
  <c r="Z318"/>
  <c r="AA324"/>
  <c r="AA317"/>
  <c r="AA318"/>
  <c r="Y104"/>
  <c r="Y71"/>
  <c r="W24"/>
  <c r="W170"/>
  <c r="AB170"/>
  <c r="Z86"/>
  <c r="AA305"/>
  <c r="AA304"/>
  <c r="AA306"/>
  <c r="X31"/>
  <c r="AA86"/>
  <c r="AD87"/>
  <c r="Z304"/>
  <c r="AD304"/>
  <c r="AD242"/>
  <c r="W71"/>
  <c r="W68"/>
  <c r="W48"/>
  <c r="W45"/>
  <c r="W42"/>
  <c r="W38"/>
  <c r="W23"/>
  <c r="Y306"/>
  <c r="AB71"/>
  <c r="V88"/>
  <c r="V149"/>
  <c r="V170"/>
  <c r="Z182"/>
  <c r="Z187"/>
  <c r="Z206"/>
  <c r="AD86"/>
  <c r="AD305"/>
  <c r="V31"/>
  <c r="AB31"/>
  <c r="AD324"/>
  <c r="Z23"/>
  <c r="AD317"/>
  <c r="Y31"/>
  <c r="Y88"/>
  <c r="Z145"/>
  <c r="Z104"/>
  <c r="Z147"/>
  <c r="Z306"/>
  <c r="AD306"/>
  <c r="AA145"/>
  <c r="AA147"/>
  <c r="AA104"/>
  <c r="W31"/>
  <c r="W88"/>
  <c r="AB88"/>
  <c r="Z211"/>
  <c r="Z213"/>
  <c r="Z24"/>
  <c r="Z170"/>
  <c r="Z31"/>
  <c r="Z88"/>
  <c r="Z149"/>
  <c r="Z215"/>
  <c r="AB147"/>
  <c r="AB145"/>
  <c r="AA226"/>
  <c r="AA194"/>
  <c r="AA168"/>
  <c r="AA23"/>
  <c r="AD23"/>
  <c r="AD194"/>
  <c r="AA211"/>
  <c r="AB211"/>
  <c r="AA24"/>
  <c r="AA170"/>
  <c r="AD168"/>
  <c r="AA187"/>
  <c r="AB187"/>
  <c r="AA182"/>
  <c r="AA206"/>
  <c r="AB206"/>
  <c r="AA213"/>
  <c r="AA88"/>
  <c r="AA149"/>
  <c r="AB149"/>
  <c r="AA31"/>
  <c r="AA215"/>
  <c r="AD24"/>
</calcChain>
</file>

<file path=xl/sharedStrings.xml><?xml version="1.0" encoding="utf-8"?>
<sst xmlns="http://schemas.openxmlformats.org/spreadsheetml/2006/main" count="1261" uniqueCount="351">
  <si>
    <r>
      <rPr>
        <b/>
        <sz val="11"/>
        <rFont val="Times New Roman"/>
        <family val="1"/>
        <charset val="204"/>
      </rPr>
      <t>Показатель 2.</t>
    </r>
    <r>
      <rPr>
        <sz val="11"/>
        <rFont val="Times New Roman"/>
        <family val="1"/>
        <charset val="204"/>
      </rPr>
      <t xml:space="preserve"> «Иные выплаты персоналу государственных (муниципальных) органов, за исключением фонда оплаты труда»
</t>
    </r>
  </si>
  <si>
    <t>Принятые обозначения и сокращения:</t>
  </si>
  <si>
    <t xml:space="preserve">Коды бюджетной классификации </t>
  </si>
  <si>
    <t>Единица  измерения</t>
  </si>
  <si>
    <t>единиц</t>
  </si>
  <si>
    <t>человек</t>
  </si>
  <si>
    <t>процент</t>
  </si>
  <si>
    <t>Подраздел</t>
  </si>
  <si>
    <t>Раздел</t>
  </si>
  <si>
    <t xml:space="preserve">Код администратора  программы </t>
  </si>
  <si>
    <t>Программа</t>
  </si>
  <si>
    <t>Подпрограмма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</si>
  <si>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</si>
  <si>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</si>
  <si>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</si>
  <si>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</si>
  <si>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>1.Программа - муниципальная программа города Ржева Тверской области</t>
  </si>
  <si>
    <t>проценты</t>
  </si>
  <si>
    <t>тыс. руб.</t>
  </si>
  <si>
    <t>тыс.экз.</t>
  </si>
  <si>
    <t>экз.</t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</si>
  <si>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Количество служащих централизованной бухгалтерии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</si>
  <si>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Количество работников, осуществляющих профессиональную деятельность по профессиям рабочих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</si>
  <si>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Количество муниципальных служащих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</si>
  <si>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Количество работников не являющихся муниципальными служащими</t>
    </r>
  </si>
  <si>
    <t>тыс.рублей</t>
  </si>
  <si>
    <r>
      <rPr>
        <b/>
        <sz val="11"/>
        <rFont val="Times New Roman"/>
        <family val="1"/>
        <charset val="204"/>
      </rPr>
      <t>Административное мероприятие 2.001</t>
    </r>
    <r>
      <rPr>
        <sz val="11"/>
        <rFont val="Times New Roman"/>
        <family val="1"/>
        <charset val="204"/>
      </rPr>
      <t xml:space="preserve">  «Организация и проведение общегородских культурно-массовых мероприятий в городе Ржеве Тверской области» </t>
    </r>
  </si>
  <si>
    <r>
      <rPr>
        <b/>
        <sz val="11"/>
        <rFont val="Times New Roman"/>
        <family val="1"/>
        <charset val="204"/>
      </rPr>
      <t>Административное мероприятие 1.001</t>
    </r>
    <r>
      <rPr>
        <sz val="11"/>
        <rFont val="Times New Roman"/>
        <family val="1"/>
        <charset val="204"/>
      </rPr>
      <t xml:space="preserve">  «Организация и проведение мероприятий, в рамках общегородских мероприятий в городе Ржеве» </t>
    </r>
  </si>
  <si>
    <r>
      <rPr>
        <b/>
        <sz val="11"/>
        <rFont val="Times New Roman"/>
        <family val="1"/>
        <charset val="204"/>
      </rPr>
      <t>Мероприятие 1.002</t>
    </r>
    <r>
      <rPr>
        <sz val="11"/>
        <rFont val="Times New Roman"/>
        <family val="1"/>
        <charset val="204"/>
      </rPr>
      <t xml:space="preserve">  «Прочая закупка товаров, работ и услуг для обеспечения государственных (муниципальных) нужд»</t>
    </r>
  </si>
  <si>
    <r>
      <rPr>
        <b/>
        <sz val="11"/>
        <rFont val="Times New Roman"/>
        <family val="1"/>
        <charset val="204"/>
      </rPr>
      <t>Мероприятие 1.003</t>
    </r>
    <r>
      <rPr>
        <sz val="11"/>
        <rFont val="Times New Roman"/>
        <family val="1"/>
        <charset val="204"/>
      </rPr>
      <t xml:space="preserve">   «Уплата налога на имущество организаций и земельного налога»
</t>
    </r>
  </si>
  <si>
    <r>
      <rPr>
        <b/>
        <sz val="11"/>
        <rFont val="Times New Roman"/>
        <family val="1"/>
        <charset val="204"/>
      </rPr>
      <t>Мероприятие 1.004</t>
    </r>
    <r>
      <rPr>
        <sz val="11"/>
        <rFont val="Times New Roman"/>
        <family val="1"/>
        <charset val="204"/>
      </rPr>
      <t xml:space="preserve">   «Уплата прочих налогов, сборов и иных платежей»
</t>
    </r>
  </si>
  <si>
    <r>
      <rPr>
        <b/>
        <sz val="11"/>
        <rFont val="Times New Roman"/>
        <family val="1"/>
        <charset val="204"/>
      </rPr>
      <t>Административное мероприятие 1.002</t>
    </r>
    <r>
      <rPr>
        <sz val="11"/>
        <rFont val="Times New Roman"/>
        <family val="1"/>
        <charset val="204"/>
      </rPr>
      <t xml:space="preserve">  «Выставочное дело в городе Ржеве Тверской области» (организация выставочной деятельности и художественных конкурсов)»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</si>
  <si>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  «Фонд оплаты труда  государственных (муниципальных) органов и взносы по обязательному социальному страхованию»</t>
    </r>
  </si>
  <si>
    <t xml:space="preserve">Подпрограмма 3  «Организация библиотечного обслуживания населения города Ржева Тверской области» </t>
  </si>
  <si>
    <t>Характеристика Муниципальной  программы города Ржева Тверской области</t>
  </si>
  <si>
    <r>
      <t>Мероприятие 1.007 «</t>
    </r>
    <r>
      <rPr>
        <sz val="11"/>
        <rFont val="Times New Roman"/>
        <family val="1"/>
        <charset val="204"/>
      </rPr>
      <t>Гашение кредиторской задолженности»</t>
    </r>
  </si>
  <si>
    <t xml:space="preserve">Программа «Развитие культуры города Ржева Тверской области»  на 2014 – 2019 годы
</t>
  </si>
  <si>
    <t>Обеспечивающая подпрограмма</t>
  </si>
  <si>
    <t>Годы реализации муниципальной программы</t>
  </si>
  <si>
    <t xml:space="preserve">2. Централизованная бухгалтерия (Профессиональная подготовка, переподготовка и повышение квалификации)
</t>
  </si>
  <si>
    <t xml:space="preserve">Программная часть </t>
  </si>
  <si>
    <t>Д</t>
  </si>
  <si>
    <t>В</t>
  </si>
  <si>
    <t>Б</t>
  </si>
  <si>
    <t>Г</t>
  </si>
  <si>
    <t>L</t>
  </si>
  <si>
    <t>Код целевой статьи расхода бюджета</t>
  </si>
  <si>
    <t>направление расходов</t>
  </si>
  <si>
    <t>2. Цель  -  муниципальной программы города Ржева Тверской области.</t>
  </si>
  <si>
    <t>3. Подпрограмма  - подпрограмма муниципальной программы города Ржева Тверской области.</t>
  </si>
  <si>
    <t>4. Задача  - задача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</si>
  <si>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</si>
  <si>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</si>
  <si>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>Подпрограмма 4  «Организация и проведение массовых, культурно-просветительских и театрально-зрелищных мероприятий в городе Ржеве Тверской области»</t>
  </si>
  <si>
    <t>С</t>
  </si>
  <si>
    <t>Подпрограмма 5  «Организация обслуживания учреждений подведомственных Отделу культуры администрации города Ржева Тверской области»</t>
  </si>
  <si>
    <t>78 618,0</t>
  </si>
  <si>
    <r>
      <rPr>
        <b/>
        <sz val="11"/>
        <rFont val="Times New Roman"/>
        <family val="1"/>
        <charset val="204"/>
      </rPr>
      <t>Цель  1</t>
    </r>
    <r>
      <rPr>
        <sz val="11"/>
        <rFont val="Times New Roman"/>
        <family val="1"/>
        <charset val="204"/>
      </rPr>
      <t xml:space="preserve"> «Создание условий для повышения качества и разнообразия услуг, предоставляемых в сфере культуры и искусства, развития творческих способностей и обеспечение равного доступа жителей города Ржева Тверской области к культурным ценностям, знаниям и информации, участие их в культурной жизни, удовлетворение  потребностей в развитии и реализации культурного и духовного потенциала города Ржева Тверской области»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</si>
  <si>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учреждениями дополнительного образования  в области культуры в городе Ржеве Тверской области
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</si>
  <si>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учреждениями культуры в городе Ржеве Тверской области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</si>
  <si>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  Уровень удовлетворенности населения качеством услуг, предоставляемых Муниципальным учреждением культуры «Ржевская централизованная  библиотечная система»
</t>
    </r>
  </si>
  <si>
    <t>Задача  1. «Совершенствование механизмов управления системой образовательных учреждений дополнительного образования детей в сфере культуры города Ржева Тверской области»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</si>
  <si>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Процент обеспеченности Муниципальных образовательных учреждений дополнительного образования детей  в области культуры города Ржева Тверской области в соответствии с нормативами, необходимыми для качественного оказания муниципальных услуг
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</si>
  <si>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Доля сотрудников муниципальных образовательных учреждений дополнительного образования детей  в области культуры, прошедших аттестацию в соответствии с действующим законодательством</t>
    </r>
  </si>
  <si>
    <r>
      <t xml:space="preserve">Показатель  3  </t>
    </r>
    <r>
      <rPr>
        <sz val="11"/>
        <rFont val="Times New Roman"/>
        <family val="1"/>
        <charset val="204"/>
      </rPr>
      <t>Анализ загрузки каждой единицы, выявление резервов по загрузке</t>
    </r>
  </si>
  <si>
    <r>
      <rPr>
        <b/>
        <sz val="11"/>
        <rFont val="Times New Roman"/>
        <family val="1"/>
        <charset val="204"/>
      </rPr>
      <t xml:space="preserve">Показатель  4 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</si>
  <si>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  <charset val="204"/>
      </rPr>
      <t>Показатель  5</t>
    </r>
    <r>
      <rPr>
        <sz val="11"/>
        <rFont val="Times New Roman"/>
        <family val="1"/>
        <charset val="204"/>
      </rPr>
      <t xml:space="preserve"> 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</si>
  <si>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  <charset val="204"/>
      </rPr>
      <t xml:space="preserve">Показатель  6 </t>
    </r>
    <r>
      <rPr>
        <sz val="11"/>
        <rFont val="Times New Roman"/>
        <family val="1"/>
        <charset val="204"/>
      </rPr>
      <t>Анализ наполняемости классов и секций, учебной нагрузки на одного работника, оценка возможности объединения одноплановых занятий близких возрастных групп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</si>
  <si>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«Предоставление общедоступного и бесплатного дополнительного образования детей  в бюджетных учреждениях в области культуры (в части совершенствования оплаты труда по категориям работников в соответствии с Указами Президента РФ)»</t>
    </r>
  </si>
  <si>
    <r>
      <rPr>
        <b/>
        <sz val="11"/>
        <rFont val="Times New Roman"/>
        <family val="1"/>
        <charset val="204"/>
      </rPr>
      <t>Мероприятие  1.002</t>
    </r>
    <r>
      <rPr>
        <sz val="11"/>
        <rFont val="Times New Roman"/>
        <family val="1"/>
        <charset val="204"/>
      </rPr>
      <t xml:space="preserve"> «Предоставление общедоступного и бесплатного дополнительного образования детей в бюджетных учреждениях в области культуры (в части совершенствования  оплаты труда категорий работников, на которые не распространяются Указы Президента РФ)»</t>
    </r>
  </si>
  <si>
    <r>
      <rPr>
        <b/>
        <sz val="11"/>
        <rFont val="Times New Roman"/>
        <family val="1"/>
        <charset val="204"/>
      </rPr>
      <t>Мероприятие  1.003</t>
    </r>
    <r>
      <rPr>
        <sz val="11"/>
        <rFont val="Times New Roman"/>
        <family val="1"/>
        <charset val="204"/>
      </rPr>
      <t xml:space="preserve">   «Предоставление общедоступного и бесплатного дополнительного образования детей  в бюджетных учреждениях в области культуры (в части расходов на текущее содержание)»
</t>
    </r>
  </si>
  <si>
    <t>Задача  2. Укрепление и развитие материально-технической базы учреждений дополнительного образования  в области культуры</t>
  </si>
  <si>
    <r>
      <rPr>
        <b/>
        <sz val="11"/>
        <rFont val="Times New Roman"/>
        <family val="1"/>
        <charset val="204"/>
      </rPr>
      <t xml:space="preserve">Показатель  1 </t>
    </r>
    <r>
      <rPr>
        <sz val="11"/>
        <rFont val="Times New Roman"/>
        <family val="1"/>
        <charset val="204"/>
      </rPr>
      <t xml:space="preserve"> Процент методического обеспечения образовательного процесса в муниципальных учреждениях дополнительного образования детей в области культуры современным требованиям при  ведении образовательного процесса
 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</si>
  <si>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 Доля Муниципальных образовательных учреждений дополнительного образования детей в области культуры, пополняющих фонд учреждения музыкальными инструментами</t>
    </r>
  </si>
  <si>
    <r>
      <rPr>
        <b/>
        <sz val="11"/>
        <rFont val="Times New Roman"/>
        <family val="1"/>
        <charset val="204"/>
      </rPr>
      <t xml:space="preserve">Показатель  3 </t>
    </r>
    <r>
      <rPr>
        <sz val="11"/>
        <rFont val="Times New Roman"/>
        <family val="1"/>
        <charset val="204"/>
      </rPr>
      <t xml:space="preserve"> Доля педагогических работников учреждений дополнительного образования детей в области культуры города Ржева Тверской области, имеющих 1 и высшую квалификационную категорию</t>
    </r>
  </si>
  <si>
    <r>
      <rPr>
        <b/>
        <sz val="11"/>
        <rFont val="Times New Roman"/>
        <family val="1"/>
        <charset val="204"/>
      </rPr>
      <t>Административное мероприятие  2.001</t>
    </r>
    <r>
      <rPr>
        <sz val="11"/>
        <rFont val="Times New Roman"/>
        <family val="1"/>
        <charset val="204"/>
      </rPr>
      <t xml:space="preserve"> «Осуществление учредителем контроля за выполнением стандарта муниципальной услуги»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</si>
  <si>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проверок учреждений дополнительного образования детей в области культуры города Ржева Тверской области»</t>
    </r>
  </si>
  <si>
    <r>
      <rPr>
        <b/>
        <sz val="11"/>
        <rFont val="Times New Roman"/>
        <family val="1"/>
        <charset val="204"/>
      </rPr>
      <t xml:space="preserve">Мероприятие  2.003  </t>
    </r>
    <r>
      <rPr>
        <sz val="11"/>
        <rFont val="Times New Roman"/>
        <family val="1"/>
        <charset val="204"/>
      </rPr>
      <t xml:space="preserve">«Проведение противопожарных мероприятий в учреждениях дополнительного образования  по отрасли культура» 
</t>
    </r>
  </si>
  <si>
    <r>
      <rPr>
        <b/>
        <sz val="11"/>
        <rFont val="Times New Roman"/>
        <family val="1"/>
        <charset val="204"/>
      </rPr>
      <t xml:space="preserve">Мероприятие 2.004 </t>
    </r>
    <r>
      <rPr>
        <sz val="11"/>
        <rFont val="Times New Roman"/>
        <family val="1"/>
        <charset val="204"/>
      </rPr>
      <t xml:space="preserve"> «Приобретение музыкальных инструментов и оборудования в учреждениях дополнительного образования по отрасли культура (местный бюджет)»</t>
    </r>
  </si>
  <si>
    <r>
      <rPr>
        <b/>
        <sz val="11"/>
        <rFont val="Times New Roman"/>
        <family val="1"/>
        <charset val="204"/>
      </rPr>
      <t>Мероприятие 2.005</t>
    </r>
    <r>
      <rPr>
        <sz val="11"/>
        <rFont val="Times New Roman"/>
        <family val="1"/>
        <charset val="204"/>
      </rPr>
      <t xml:space="preserve"> «Приобретение музыкальных инструментов и оборудования учреждениям дополнительного образования по отрасли культура (областной бюджет)»</t>
    </r>
  </si>
  <si>
    <r>
      <rPr>
        <b/>
        <sz val="11"/>
        <rFont val="Times New Roman"/>
        <family val="1"/>
        <charset val="204"/>
      </rPr>
      <t xml:space="preserve">Мероприятие  2.006 </t>
    </r>
    <r>
      <rPr>
        <sz val="11"/>
        <rFont val="Times New Roman"/>
        <family val="1"/>
        <charset val="204"/>
      </rPr>
      <t>«Расходы на реализацию мероприятий федеральной целевой программы" Культура России (2012 - 2018 годы)" государственной программы Российской Федерации "Развитие культуры и туризма" на 2013 - 2020 годы)</t>
    </r>
  </si>
  <si>
    <r>
      <rPr>
        <b/>
        <sz val="11"/>
        <rFont val="Times New Roman"/>
        <family val="1"/>
        <charset val="204"/>
      </rPr>
      <t xml:space="preserve">Мероприятие  2.007 </t>
    </r>
    <r>
      <rPr>
        <sz val="11"/>
        <rFont val="Times New Roman"/>
        <family val="1"/>
        <charset val="204"/>
      </rPr>
      <t>« Мероприятия по энергосбережению и  повышению энергоэффективности в учреждениях дополнительного образования по отрасли культура»</t>
    </r>
  </si>
  <si>
    <t>Задача  1.  «Совершенствование механизмов управления системой учреждений культурно-досугового типа города Ржева Тверской области в режиме развития и функционирования»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</si>
  <si>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Процент обеспеченности Муниципальных учреждений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</si>
  <si>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>Показатель  2</t>
    </r>
    <r>
      <rPr>
        <sz val="11"/>
        <rFont val="Times New Roman"/>
        <family val="1"/>
        <charset val="204"/>
      </rPr>
      <t xml:space="preserve"> Доля сотрудников муниципальных учреждений культурно-досугового типа,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</si>
  <si>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  <charset val="204"/>
      </rPr>
      <t xml:space="preserve">Показатель  3 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</si>
  <si>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  <charset val="204"/>
      </rPr>
      <t xml:space="preserve">Показатель  4 </t>
    </r>
    <r>
      <rPr>
        <sz val="11"/>
        <rFont val="Times New Roman"/>
        <family val="1"/>
        <charset val="204"/>
      </rPr>
      <t>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</si>
  <si>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  <charset val="204"/>
      </rPr>
      <t xml:space="preserve">Показатель  5 </t>
    </r>
    <r>
      <rPr>
        <sz val="11"/>
        <rFont val="Times New Roman"/>
        <family val="1"/>
        <charset val="204"/>
      </rPr>
      <t xml:space="preserve"> Анализ возможностей по расширению оказания платных услуг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</si>
  <si>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«Обеспечение деятельности бюджетных учреждений культурно-досугового типа  (в части совершенствования оплаты труда категориям работников в соответствии с Указами Президента РФ)» </t>
    </r>
  </si>
  <si>
    <r>
      <t>Мероприятие  1.002  «</t>
    </r>
    <r>
      <rPr>
        <sz val="11"/>
        <rFont val="Times New Roman"/>
        <family val="1"/>
        <charset val="204"/>
      </rPr>
      <t xml:space="preserve">Обеспечение деятельности бюджетных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</si>
  <si>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>Мероприятие  1.003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(в части совершенствования оплаты труда категориям работников в соответствии с Указами Президента РФ)» </t>
    </r>
  </si>
  <si>
    <r>
      <rPr>
        <b/>
        <sz val="11"/>
        <rFont val="Times New Roman"/>
        <family val="1"/>
        <charset val="204"/>
      </rPr>
      <t>Мероприятие 1.004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</si>
  <si>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>Мероприятие  1.005</t>
    </r>
    <r>
      <rPr>
        <sz val="11"/>
        <rFont val="Times New Roman"/>
        <family val="1"/>
        <charset val="204"/>
      </rPr>
      <t xml:space="preserve"> «Обеспечение деятельности казенных учреждений культурно-досугового типа по предпринимательской и иной приносящей доход деятельности"</t>
    </r>
  </si>
  <si>
    <r>
      <rPr>
        <b/>
        <sz val="11"/>
        <rFont val="Times New Roman"/>
        <family val="1"/>
        <charset val="204"/>
      </rPr>
      <t>Мероприятие 1.006</t>
    </r>
    <r>
      <rPr>
        <sz val="11"/>
        <rFont val="Times New Roman"/>
        <family val="1"/>
        <charset val="204"/>
      </rPr>
      <t xml:space="preserve"> «Обеспечение деятельности бюджетных учреждений культурно-досугового типа (в части расходов на текущее содержание)»</t>
    </r>
  </si>
  <si>
    <r>
      <rPr>
        <b/>
        <sz val="11"/>
        <rFont val="Times New Roman"/>
        <family val="1"/>
        <charset val="204"/>
      </rPr>
      <t>Мероприятие 1.007</t>
    </r>
    <r>
      <rPr>
        <sz val="11"/>
        <rFont val="Times New Roman"/>
        <family val="1"/>
        <charset val="204"/>
      </rPr>
      <t xml:space="preserve">  «Обеспечение деятельности казенных учреждений культурно-досугового типа (в части содержания  и укрепления МТБ)»</t>
    </r>
  </si>
  <si>
    <r>
      <rPr>
        <b/>
        <sz val="11"/>
        <rFont val="Times New Roman"/>
        <family val="1"/>
        <charset val="204"/>
      </rPr>
      <t>Мероприятие  1.008</t>
    </r>
    <r>
      <rPr>
        <sz val="11"/>
        <rFont val="Times New Roman"/>
        <family val="1"/>
        <charset val="204"/>
      </rPr>
      <t xml:space="preserve">  «Обеспечение деятельности бюджетных учреждений культурно-досугового типа (в части укрепления материально-технической базы)»</t>
    </r>
  </si>
  <si>
    <t>Задача  2. «Укрепление и развитие материально-технической базы учреждений культурно-досугового типа в городе Ржеве Тверской области»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</si>
  <si>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Доля учреждений культурно-досугового типа города Ржева Тверской области, полностью отвечающих правилам пожарной безопасности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</si>
  <si>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>Доля учреждений культуры города Ржева Тверской области, требующих проведения ремонтных работ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</si>
  <si>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Доля Муниципальных учреждений культуры, пополняющих фонд учреждения современным оборудованием</t>
    </r>
  </si>
  <si>
    <r>
      <rPr>
        <b/>
        <sz val="11"/>
        <rFont val="Times New Roman"/>
        <family val="1"/>
        <charset val="204"/>
      </rPr>
      <t xml:space="preserve">Мероприятие  2.001 </t>
    </r>
    <r>
      <rPr>
        <sz val="11"/>
        <rFont val="Times New Roman"/>
        <family val="1"/>
        <charset val="204"/>
      </rPr>
      <t xml:space="preserve">«Проведение противопожарных мероприятий в бюджетных учреждениях культурно-досугового типа по отрасли культура (местный бюджет)» 
</t>
    </r>
  </si>
  <si>
    <r>
      <rPr>
        <b/>
        <sz val="11"/>
        <rFont val="Times New Roman"/>
        <family val="1"/>
        <charset val="204"/>
      </rPr>
      <t xml:space="preserve">Мероприятие  2.002 </t>
    </r>
    <r>
      <rPr>
        <sz val="11"/>
        <rFont val="Times New Roman"/>
        <family val="1"/>
        <charset val="204"/>
      </rPr>
      <t xml:space="preserve">«Проведение противопожарных мероприятий в казенных учреждениях культурно-досугового типа по отрасли культура (местный бюджет)» 
</t>
    </r>
  </si>
  <si>
    <r>
      <rPr>
        <b/>
        <sz val="11"/>
        <rFont val="Times New Roman"/>
        <family val="1"/>
        <charset val="204"/>
      </rPr>
      <t>Мероприятие 2.003</t>
    </r>
    <r>
      <rPr>
        <sz val="11"/>
        <rFont val="Times New Roman"/>
        <family val="1"/>
        <charset val="204"/>
      </rPr>
      <t xml:space="preserve"> «Проведение ремонта в казенных учреждениях досугового типа по отрасли культура (местный бюджет)»</t>
    </r>
  </si>
  <si>
    <r>
      <rPr>
        <b/>
        <sz val="11"/>
        <rFont val="Times New Roman"/>
        <family val="1"/>
        <charset val="204"/>
      </rPr>
      <t>Мероприятие 2.004</t>
    </r>
    <r>
      <rPr>
        <sz val="11"/>
        <rFont val="Times New Roman"/>
        <family val="1"/>
        <charset val="204"/>
      </rPr>
      <t xml:space="preserve">   «Проведение ремонта в бюджетных учреждениях досугового типа по отрасли культура (местный бюджет)»</t>
    </r>
  </si>
  <si>
    <r>
      <rPr>
        <b/>
        <sz val="11"/>
        <rFont val="Times New Roman"/>
        <family val="1"/>
        <charset val="204"/>
      </rPr>
      <t>Мероприятие  2.005</t>
    </r>
    <r>
      <rPr>
        <sz val="11"/>
        <rFont val="Times New Roman"/>
        <family val="1"/>
        <charset val="204"/>
      </rPr>
      <t xml:space="preserve">   «Проведение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области(областной бюджет)»</t>
    </r>
  </si>
  <si>
    <r>
      <rPr>
        <b/>
        <sz val="11"/>
        <rFont val="Times New Roman"/>
        <family val="1"/>
        <charset val="204"/>
      </rPr>
      <t>Мероприятие  2.006</t>
    </r>
    <r>
      <rPr>
        <sz val="11"/>
        <rFont val="Times New Roman"/>
        <family val="1"/>
        <charset val="204"/>
      </rPr>
      <t xml:space="preserve">   «Модернизация материально-технической базы учреждений культуры муниципальных образований Тверской области, в том числе на приобретение специализированного транспорта(областной бюджет)»</t>
    </r>
  </si>
  <si>
    <r>
      <rPr>
        <b/>
        <sz val="11"/>
        <rFont val="Times New Roman"/>
        <family val="1"/>
        <charset val="204"/>
      </rPr>
      <t>Мероприятие  2.007</t>
    </r>
    <r>
      <rPr>
        <sz val="11"/>
        <rFont val="Times New Roman"/>
        <family val="1"/>
        <charset val="204"/>
      </rPr>
      <t xml:space="preserve">   «Расходы на укрепление материально - технической базы муниципальных учреждений культуры Тверской области (областной бюджет)»</t>
    </r>
  </si>
  <si>
    <r>
      <rPr>
        <b/>
        <sz val="11"/>
        <rFont val="Times New Roman"/>
        <family val="1"/>
        <charset val="204"/>
      </rPr>
      <t>Мероприятие  2.008</t>
    </r>
    <r>
      <rPr>
        <sz val="11"/>
        <rFont val="Times New Roman"/>
        <family val="1"/>
        <charset val="204"/>
      </rPr>
      <t xml:space="preserve">   «Расходы на государственную поддержку (грант) комплексного развития региональных и муниципальных учреждений культуры (фед. бюджет)»</t>
    </r>
  </si>
  <si>
    <r>
      <rPr>
        <b/>
        <sz val="11"/>
        <rFont val="Times New Roman"/>
        <family val="1"/>
        <charset val="204"/>
      </rPr>
      <t xml:space="preserve">Мероприятие  2.010  </t>
    </r>
    <r>
      <rPr>
        <sz val="11"/>
        <rFont val="Times New Roman"/>
        <family val="1"/>
        <charset val="204"/>
      </rPr>
      <t>«Мероприятия по энергосбережению и  повышению энергоэффективности в бюджетных учреждениях культурно-досугового типа по отрасли культура»</t>
    </r>
  </si>
  <si>
    <t xml:space="preserve">Задача  1. «Совершенствование механизмов управления муниципального учреждения культуры «Ржевская централизованная  библиотечная система» в режиме развития и функционирования»  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</si>
  <si>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Процент обеспеченности Муниципального учреждения культуры «Ржевская централизованная  библиотечная система»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</si>
  <si>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>Доля сотрудников муниципального учреждения культуры «Ржевская централизованная  библиотечная система»,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</si>
  <si>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  <charset val="204"/>
      </rPr>
      <t xml:space="preserve">Показатель  3 </t>
    </r>
    <r>
      <rPr>
        <sz val="11"/>
        <rFont val="Times New Roman"/>
        <family val="1"/>
        <charset val="204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</si>
  <si>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«Обеспечение деятельности казенного учреждения «Ржевская централизованная библиотечная система» (в части совершенствования оплаты труда по категориям работников в соответствии с Указами Президента РФ)» </t>
    </r>
  </si>
  <si>
    <r>
      <t>Мероприятие 1.002 «</t>
    </r>
    <r>
      <rPr>
        <sz val="11"/>
        <rFont val="Times New Roman"/>
        <family val="1"/>
        <charset val="204"/>
      </rPr>
      <t xml:space="preserve">Обеспечение деятельности казенного учреждения культуры «Ржевская централизованная библиотечная система»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</si>
  <si>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  <charset val="204"/>
      </rPr>
      <t>Мероприятие 1.003</t>
    </r>
    <r>
      <rPr>
        <sz val="11"/>
        <rFont val="Times New Roman"/>
        <family val="1"/>
        <charset val="204"/>
      </rPr>
      <t xml:space="preserve">  «Обеспечение деятельности казенного учреждения культуры «Ржевская централизованная библиотечная система» (в части расходов на текущее содержание и на укрепление МТБ)»
</t>
    </r>
  </si>
  <si>
    <r>
      <rPr>
        <b/>
        <sz val="11"/>
        <rFont val="Times New Roman"/>
        <family val="1"/>
        <charset val="204"/>
      </rPr>
      <t>Мероприятие  1.004</t>
    </r>
    <r>
      <rPr>
        <sz val="11"/>
        <rFont val="Times New Roman"/>
        <family val="1"/>
        <charset val="204"/>
      </rPr>
      <t xml:space="preserve">  «Обеспечение деятельности казенных учреждений библиотечного типа по предпринимательской и иной приносящей доход деятельности"</t>
    </r>
  </si>
  <si>
    <r>
      <t xml:space="preserve">Мероприятие  1.009 </t>
    </r>
    <r>
      <rPr>
        <sz val="11"/>
        <rFont val="Times New Roman"/>
        <family val="1"/>
        <charset val="204"/>
      </rPr>
      <t>«Обеспечение деятельности подведомственных  учреждений (в части гашения кредиторской задолженности  в рамках МЗ прошлых лет)»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</si>
  <si>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бюджетных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</si>
  <si>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  <charset val="204"/>
      </rPr>
      <t>Мероприятие  1.007</t>
    </r>
    <r>
      <rPr>
        <sz val="11"/>
        <rFont val="Times New Roman"/>
        <family val="1"/>
        <charset val="204"/>
      </rPr>
      <t xml:space="preserve"> « Мероприятия по энергосбережению и  повышению энергоэффективности в казенном учреждении «Ржевская ЦБС»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</si>
  <si>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на проведение ремонта здания детского филиала МУК «Ржевская ЦБС» за счет средств бюджета города Ржева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</si>
  <si>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изданий со шрифтом Брайля, приобретенных библиотечным фондом, в рамках реализации программы «Доступная среда»</t>
    </r>
  </si>
  <si>
    <r>
      <rPr>
        <b/>
        <sz val="11"/>
        <rFont val="Times New Roman"/>
        <family val="1"/>
        <charset val="204"/>
      </rPr>
      <t xml:space="preserve">Мероприятие  2.007 </t>
    </r>
    <r>
      <rPr>
        <sz val="11"/>
        <rFont val="Times New Roman"/>
        <family val="1"/>
        <charset val="204"/>
      </rPr>
      <t xml:space="preserve"> «Проведение областного фестиваля струнной музыки «Волшебная скрипка»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</si>
  <si>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освоения казенным учреждением ЦО выделенных средств из бюджета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</si>
  <si>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выполнения мероприятий от запланированного объема мероприятий»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</si>
  <si>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освоения учреждением «Ржевская централизованная библиотечная система» выделенных средств бюджетом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</si>
  <si>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</si>
  <si>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 по предпринимательской и иной приносящей доход деятельности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</si>
  <si>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за счет средств бюджета города Ржева в общем объёме средств выделенных на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</si>
  <si>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>Мероприятие  1.004</t>
    </r>
    <r>
      <rPr>
        <sz val="11"/>
        <rFont val="Times New Roman"/>
        <family val="1"/>
        <charset val="204"/>
      </rPr>
      <t xml:space="preserve">   «Предоставление общедоступного и бесплатного дополнительного образования детей в бюджетных учреждениях в области культуры (в части укрепления материально-технической базы)»
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</si>
  <si>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«Количество объектов,  из числа учреждений дополнительного образования в области культуры оборудованных необходимыми средствами для беспрепятственного доступа лиц с ограниченными возможностями»</t>
    </r>
  </si>
  <si>
    <t>П</t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</si>
  <si>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 приобретенных журналов и книг в рамках комплектования книжных фондов (федеральный бюджет)»</t>
    </r>
  </si>
  <si>
    <t>Мероприятие  2.008   «Расходы на комплектование книжных фондов библиотек муниципальных образований и государственных библиотек городов Москвы и Санкт-Петербурга (федеральный бюджет) »</t>
  </si>
  <si>
    <t>Л</t>
  </si>
  <si>
    <r>
      <rPr>
        <b/>
        <sz val="11"/>
        <rFont val="Times New Roman"/>
        <family val="1"/>
        <charset val="204"/>
      </rPr>
      <t xml:space="preserve">Мероприятие  2.008 </t>
    </r>
    <r>
      <rPr>
        <sz val="11"/>
        <rFont val="Times New Roman"/>
        <family val="1"/>
        <charset val="204"/>
      </rPr>
      <t>«Обеспечение беспрепятственного доступа лиц с ограниченными возможностями в учреждениях дополнительного образования в области культуры»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</si>
  <si>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Количество 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</si>
  <si>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Количество посетителей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</si>
  <si>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Количество экземпляров библиотечного фонда</t>
    </r>
  </si>
  <si>
    <r>
      <rPr>
        <b/>
        <sz val="11"/>
        <rFont val="Times New Roman"/>
        <family val="1"/>
        <charset val="204"/>
      </rPr>
      <t>Показатель  4</t>
    </r>
    <r>
      <rPr>
        <sz val="11"/>
        <rFont val="Times New Roman"/>
        <family val="1"/>
        <charset val="204"/>
      </rPr>
      <t xml:space="preserve">  Средняя книгообеспеченность (количество изданий в библиотеках на количество читателей)</t>
    </r>
  </si>
  <si>
    <r>
      <rPr>
        <b/>
        <sz val="11"/>
        <rFont val="Times New Roman"/>
        <family val="1"/>
        <charset val="204"/>
      </rPr>
      <t>Показатель  5</t>
    </r>
    <r>
      <rPr>
        <sz val="11"/>
        <rFont val="Times New Roman"/>
        <family val="1"/>
        <charset val="204"/>
      </rPr>
      <t xml:space="preserve">  Количество поступлений новых изданий (книг и периодических изданий) на 1000 жителей</t>
    </r>
  </si>
  <si>
    <r>
      <rPr>
        <b/>
        <sz val="11"/>
        <rFont val="Times New Roman"/>
        <family val="1"/>
        <charset val="204"/>
      </rPr>
      <t>Показатель  6</t>
    </r>
    <r>
      <rPr>
        <sz val="11"/>
        <rFont val="Times New Roman"/>
        <family val="1"/>
        <charset val="204"/>
      </rPr>
      <t xml:space="preserve">  Количество специалистов сферы культуры, прошедших повышение квалификации
</t>
    </r>
  </si>
  <si>
    <r>
      <rPr>
        <b/>
        <sz val="11"/>
        <rFont val="Times New Roman"/>
        <family val="1"/>
        <charset val="204"/>
      </rPr>
      <t>Мероприятие 2.002</t>
    </r>
    <r>
      <rPr>
        <sz val="11"/>
        <rFont val="Times New Roman"/>
        <family val="1"/>
        <charset val="204"/>
      </rPr>
      <t xml:space="preserve">   «Капитальный ремонт объектов  муниципальной собственности» </t>
    </r>
  </si>
  <si>
    <r>
      <rPr>
        <b/>
        <sz val="11"/>
        <rFont val="Times New Roman"/>
        <family val="1"/>
        <charset val="204"/>
      </rPr>
      <t>Мероприятие  2.003</t>
    </r>
    <r>
      <rPr>
        <sz val="11"/>
        <rFont val="Times New Roman"/>
        <family val="1"/>
        <charset val="204"/>
      </rPr>
      <t xml:space="preserve"> «Проведение ремонта в казенном учреждении МУК Ржевская ЦБС» (местный бюджет)</t>
    </r>
  </si>
  <si>
    <r>
      <rPr>
        <b/>
        <sz val="11"/>
        <rFont val="Times New Roman"/>
        <family val="1"/>
        <charset val="204"/>
      </rPr>
      <t>Мероприятие  2.004</t>
    </r>
    <r>
      <rPr>
        <sz val="11"/>
        <rFont val="Times New Roman"/>
        <family val="1"/>
        <charset val="204"/>
      </rPr>
      <t xml:space="preserve">   «Комплектование библиотечных фондов библиотек муниципальных образований Тверской области» (областной бюджет)</t>
    </r>
  </si>
  <si>
    <t>Задача   1.  «Сохранение и развитие выставочного дела в городе Ржеве Тверской области»</t>
  </si>
  <si>
    <r>
      <rPr>
        <b/>
        <sz val="11"/>
        <rFont val="Times New Roman"/>
        <family val="1"/>
        <charset val="204"/>
      </rPr>
      <t xml:space="preserve">Показатель  1 </t>
    </r>
    <r>
      <rPr>
        <sz val="11"/>
        <rFont val="Times New Roman"/>
        <family val="1"/>
        <charset val="204"/>
      </rPr>
      <t xml:space="preserve"> Количество мероприятий, проводимых МУК «Ржевский Выставочный  зал»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</si>
  <si>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Количество посещений  МУК «Ржевский Выставочный  зал»</t>
    </r>
  </si>
  <si>
    <t>Задача   2. «Сохранение и развитие самодеятельного и народного творчества в городе Ржеве Тверской области»</t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</si>
  <si>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Количество культурно-массовых мероприятий, проводимых в учреждениях культуры в г.Ржеве Тверской области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</si>
  <si>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 Количество посетителей культурно-массовых мероприятий, проводимых в учреждениях культуры в г.Ржеве Тверской области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</si>
  <si>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  Количество 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</si>
  <si>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  <charset val="204"/>
      </rPr>
      <t>Показатель  4</t>
    </r>
    <r>
      <rPr>
        <sz val="11"/>
        <rFont val="Times New Roman"/>
        <family val="1"/>
        <charset val="204"/>
      </rPr>
      <t xml:space="preserve"> Количество участников любительских формирований самодеятельного народного творчества в учреждениях культурно-досугового типа</t>
    </r>
  </si>
  <si>
    <t>Задача  1.  «Совершенствование механизмов обслуживания  учреждений подведомственных Отделу культуры администрации г. Ржева»</t>
  </si>
  <si>
    <r>
      <t>Мероприятие  1.001 «</t>
    </r>
    <r>
      <rPr>
        <sz val="11"/>
        <rFont val="Times New Roman"/>
        <family val="1"/>
        <charset val="204"/>
      </rPr>
      <t xml:space="preserve"> Обеспечение деятельности казенного учреждения  "ЦО г. Ржева"  (в части совершенствования оплаты труда категорий работников, на которые не распространяются Указы Президента РФ)» </t>
    </r>
  </si>
  <si>
    <t>-</t>
  </si>
  <si>
    <t>1. Обеспечение деятельности главного администратора программы и администраторов  программы</t>
  </si>
  <si>
    <t>7. Показатель - показатель цели подпрограммы, показатель задачи подпрограммы, показатель мероприятия подпрограммы (административного мероприятия).</t>
  </si>
  <si>
    <t>1.004 Обеспечение деятельности подведомственных учреждений (в части гашения кредиторской задолженности)</t>
  </si>
  <si>
    <t>(да-1/нет-0)</t>
  </si>
  <si>
    <t>Подпрограмма 2  «Улучшение условий организации досуга и обеспечение жителей города Ржева услугами организаций культуры"</t>
  </si>
  <si>
    <t>да-1/нет-0</t>
  </si>
  <si>
    <t>Задача  2. «Укрепление и развитие материально-технической базы КУ «Центр Обслуживания учреждений подведомственных Отделу культуры г.Ржева»</t>
  </si>
  <si>
    <r>
      <t xml:space="preserve">Мероприятие  1.006 </t>
    </r>
    <r>
      <rPr>
        <sz val="11"/>
        <rFont val="Times New Roman"/>
        <family val="1"/>
        <charset val="204"/>
      </rPr>
      <t>«Обеспечение деятельности подведомственных учреждений (в части гашения кредиторской задолженности )»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</si>
  <si>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«Количество муниципальных учреждений дополнительного образования детей в области культуры, имеющих просроченную кредиторскую задолженность»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</si>
  <si>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«Проведение капитального ремонта в казенном учреждении МУК Ржевская ЦБС»</t>
    </r>
  </si>
  <si>
    <t>Н</t>
  </si>
  <si>
    <t>S</t>
  </si>
  <si>
    <r>
      <rPr>
        <b/>
        <sz val="11"/>
        <rFont val="Times New Roman"/>
        <family val="1"/>
        <charset val="204"/>
      </rPr>
      <t>Мероприятие  2.011</t>
    </r>
    <r>
      <rPr>
        <sz val="11"/>
        <rFont val="Times New Roman"/>
        <family val="1"/>
        <charset val="204"/>
      </rPr>
      <t xml:space="preserve">  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 за счет средств местного бюджета 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</si>
  <si>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фестиваля детского и юношеского творчества «Живая память»</t>
    </r>
  </si>
  <si>
    <r>
      <rPr>
        <b/>
        <sz val="11"/>
        <rFont val="Times New Roman"/>
        <family val="1"/>
        <charset val="204"/>
      </rPr>
      <t>Мероприятие  2.014</t>
    </r>
    <r>
      <rPr>
        <sz val="11"/>
        <rFont val="Times New Roman"/>
        <family val="1"/>
        <charset val="204"/>
      </rPr>
      <t xml:space="preserve"> «Организация и проведение фестиваля детского и юношеского творчества «Живая память»</t>
    </r>
  </si>
  <si>
    <r>
      <rPr>
        <b/>
        <sz val="11"/>
        <rFont val="Times New Roman"/>
        <family val="1"/>
        <charset val="204"/>
      </rPr>
      <t>Мероприятие</t>
    </r>
    <r>
      <rPr>
        <b/>
        <sz val="11"/>
        <color indexed="10"/>
        <rFont val="Times New Roman"/>
        <family val="1"/>
        <charset val="204"/>
      </rPr>
      <t xml:space="preserve">  2.015 </t>
    </r>
    <r>
      <rPr>
        <sz val="11"/>
        <rFont val="Times New Roman"/>
        <family val="1"/>
        <charset val="204"/>
      </rPr>
      <t>«Организация и проведение Ржевской осенней ярмарки "Таусень- урожай за плетень" и Праздников двора»</t>
    </r>
  </si>
  <si>
    <r>
      <rPr>
        <b/>
        <sz val="11"/>
        <rFont val="Times New Roman"/>
        <family val="1"/>
        <charset val="204"/>
      </rPr>
      <t>Мероприятие  2.016</t>
    </r>
    <r>
      <rPr>
        <sz val="11"/>
        <rFont val="Times New Roman"/>
        <family val="1"/>
        <charset val="204"/>
      </rPr>
      <t xml:space="preserve"> «Организация  и проведение мероприятий в бюджетных учреждениях, посвященных значимым событиям культуры и развитию культурного  сотрудничества в городе Ржеве Тверской области» </t>
    </r>
  </si>
  <si>
    <r>
      <rPr>
        <b/>
        <sz val="11"/>
        <rFont val="Times New Roman"/>
        <family val="1"/>
        <charset val="204"/>
      </rPr>
      <t xml:space="preserve">Мероприятие  2.018 </t>
    </r>
    <r>
      <rPr>
        <sz val="11"/>
        <rFont val="Times New Roman"/>
        <family val="1"/>
        <charset val="204"/>
      </rPr>
      <t>«Проведение фольклорного праздника "Ржевские гостевания»</t>
    </r>
  </si>
  <si>
    <r>
      <rPr>
        <b/>
        <sz val="11"/>
        <rFont val="Times New Roman"/>
        <family val="1"/>
        <charset val="204"/>
      </rPr>
      <t xml:space="preserve">Мероприятие 2.019 </t>
    </r>
    <r>
      <rPr>
        <sz val="11"/>
        <rFont val="Times New Roman"/>
        <family val="1"/>
        <charset val="204"/>
      </rPr>
      <t>«Проведение фестиваля детского творчества «Таланты нового века»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</si>
  <si>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 Ржевской осенней ярмарки "Таусень- урожай за плетень" и Праздников двора»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</si>
  <si>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>«Отношение среднемесячной заработной платы работников  бюджетных учреждений культурно-досугового типа в г. Ржеве 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</si>
  <si>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казенных учреждений культурно-досугового типа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</si>
  <si>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>«Отношение среднемесячной заработной платы работников  казенных учреждений культурно-досугового типа в г.Ржеве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</si>
  <si>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бюджетных Муниципальных учреждений культурно-досугового типа за счет средств бюджета города Ржева в общем объёме средств,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</si>
  <si>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«Доля освоения  бюджетными учреждениями культурно-досугового типа выделенных средств из бюджета города Ржева Тверской области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</si>
  <si>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 казенных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</si>
  <si>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 xml:space="preserve"> «Доля освоения казенными учреждениями культурно-досугового типа выделенных средств из бюджета города Ржева Тверской области (в части расходов на текущее содержание)»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</si>
  <si>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укрепление материально-технической базы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</si>
  <si>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2  «Процент реализации запланированного объема укрепления  материально-технической базы»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</si>
  <si>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 «Доля расходов на проведение противопожарных мероприятий в бюджетных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</si>
  <si>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 2 </t>
    </r>
    <r>
      <rPr>
        <sz val="11"/>
        <rFont val="Times New Roman"/>
        <family val="1"/>
        <charset val="204"/>
      </rPr>
      <t xml:space="preserve">«Доля бюджетных Муниципальных учреждениях культурно-досугового типа,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</si>
  <si>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проведение противопожарных мероприятий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</si>
  <si>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обновление библиотечного фонда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</si>
  <si>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на проведение ремонта  в казенном учреждении МУК «Ржевская ЦБС» за счет средств бюджета города Ржева в общем объёме средств выделенных для  МУК «Ржевская централизованная библиотечная система»</t>
    </r>
  </si>
  <si>
    <r>
      <t xml:space="preserve">Показатель </t>
    </r>
    <r>
      <rPr>
        <sz val="11"/>
        <rFont val="Times New Roman"/>
        <family val="1"/>
        <charset val="204"/>
      </rPr>
      <t>«Объем выполненных ремонтных работ в муниципальных учреждений культуры Тверской области  от объема запланированных работ»</t>
    </r>
  </si>
  <si>
    <r>
      <t xml:space="preserve">Показатель </t>
    </r>
    <r>
      <rPr>
        <sz val="11"/>
        <rFont val="Times New Roman"/>
        <family val="1"/>
        <charset val="204"/>
      </rPr>
      <t>«Объем выполненных ремонтных работ в учреждениях дополнительного образования по отрасли культура от объема запланированных работ»</t>
    </r>
  </si>
  <si>
    <r>
      <rPr>
        <b/>
        <sz val="11"/>
        <rFont val="Times New Roman"/>
        <family val="1"/>
        <charset val="204"/>
      </rPr>
      <t xml:space="preserve">Мероприятие 2.011 </t>
    </r>
    <r>
      <rPr>
        <sz val="11"/>
        <rFont val="Times New Roman"/>
        <family val="1"/>
        <charset val="204"/>
      </rPr>
      <t xml:space="preserve"> «Расходы на укрепление материально-технической базы муниципальных организаций дополнительного образования в сфере культуры Тверской области за счет средств местного бюджета»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</si>
  <si>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«Доля  освоения  выделенных средств из бюджета города Ржева Тверской области  на приобретение оборудования от объема запланированных  средств»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</si>
  <si>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b/>
        <sz val="11"/>
        <color indexed="10"/>
        <rFont val="Times New Roman"/>
        <family val="1"/>
        <charset val="204"/>
      </rPr>
      <t>2.015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«Расходы на укрепление материально-технической базы муниципальных учреждений культуры Тверской области за счет средств местного бюджета»</t>
    </r>
  </si>
  <si>
    <r>
      <rPr>
        <b/>
        <sz val="11"/>
        <rFont val="Times New Roman"/>
        <family val="1"/>
        <charset val="204"/>
      </rPr>
      <t xml:space="preserve">Мероприятие  2.002 </t>
    </r>
    <r>
      <rPr>
        <sz val="11"/>
        <rFont val="Times New Roman"/>
        <family val="1"/>
        <charset val="204"/>
      </rPr>
      <t xml:space="preserve">  «Проведение ремонта  в  учреждениях дополнительного образования по отрасли культура (местный бюджет)»</t>
    </r>
  </si>
  <si>
    <r>
      <rPr>
        <b/>
        <sz val="11"/>
        <rFont val="Times New Roman"/>
        <family val="1"/>
        <charset val="204"/>
      </rPr>
      <t xml:space="preserve">Мероприятие </t>
    </r>
    <r>
      <rPr>
        <b/>
        <sz val="11"/>
        <color indexed="10"/>
        <rFont val="Times New Roman"/>
        <family val="1"/>
        <charset val="204"/>
      </rPr>
      <t>2.014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«Расходы на укрепление материально-технической базы муниципальных учреждений культуры Тверской области за счет средств местного бюджета»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</si>
  <si>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Открытого фестиваля -конкурса авторской песни "Серебренные струны»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</si>
  <si>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«Доля  освоения  выделенных средств из бюджета города Ржева Тверской области  на приобретение музыкальных инструментов  от объема запланированных  средств в рамках мероприятия»</t>
    </r>
  </si>
  <si>
    <r>
      <rPr>
        <b/>
        <sz val="11"/>
        <rFont val="Times New Roman"/>
        <family val="1"/>
        <charset val="204"/>
      </rPr>
      <t xml:space="preserve"> Мероприятие  2.020</t>
    </r>
    <r>
      <rPr>
        <sz val="11"/>
        <rFont val="Times New Roman"/>
        <family val="1"/>
        <charset val="204"/>
      </rPr>
      <t xml:space="preserve"> «Организация и проведение Открытого фестиваля семейного творчества «Созвездие под названием Семья»</t>
    </r>
  </si>
  <si>
    <r>
      <rPr>
        <b/>
        <sz val="11"/>
        <rFont val="Times New Roman"/>
        <family val="1"/>
        <charset val="204"/>
      </rPr>
      <t>Мероприятие  2.021</t>
    </r>
    <r>
      <rPr>
        <sz val="11"/>
        <rFont val="Times New Roman"/>
        <family val="1"/>
        <charset val="204"/>
      </rPr>
      <t xml:space="preserve"> «Организация и проведение Открытого праздника Гармонистов»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</si>
  <si>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Расходы на проведение ремонтных работ на объектах муниципальных организаций дополнительного образования в сфере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г.Ржева Тверской области"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</si>
  <si>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Мероприятие  2.010</t>
    </r>
    <r>
      <rPr>
        <sz val="11"/>
        <rFont val="Times New Roman"/>
        <family val="1"/>
        <charset val="204"/>
      </rPr>
      <t xml:space="preserve"> «Расходы на проведение ремонтных работ на объектах муниципальных организаций дополнительного образования в сфере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области"за счет средств местного бюджета »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</si>
  <si>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Мероприятие  2.011</t>
    </r>
    <r>
      <rPr>
        <sz val="11"/>
        <rFont val="Times New Roman"/>
        <family val="1"/>
        <charset val="204"/>
      </rPr>
      <t xml:space="preserve">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области»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</si>
  <si>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Мероприятие  2.013</t>
    </r>
    <r>
      <rPr>
        <sz val="11"/>
        <rFont val="Times New Roman"/>
        <family val="1"/>
        <charset val="204"/>
      </rPr>
      <t xml:space="preserve"> 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 за счет средств местного бюджета»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</si>
  <si>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Мероприятие  2.022</t>
    </r>
    <r>
      <rPr>
        <sz val="11"/>
        <rFont val="Times New Roman"/>
        <family val="1"/>
        <charset val="204"/>
      </rPr>
      <t xml:space="preserve"> «Организация и проведение Открытого фестиваля -конкурса авторской песни "Серебренные струны»</t>
    </r>
  </si>
  <si>
    <r>
      <rPr>
        <b/>
        <sz val="11"/>
        <rFont val="Times New Roman"/>
        <family val="1"/>
        <charset val="204"/>
      </rPr>
      <t>Мероприятие  2.025</t>
    </r>
    <r>
      <rPr>
        <sz val="11"/>
        <rFont val="Times New Roman"/>
        <family val="1"/>
        <charset val="204"/>
      </rPr>
      <t xml:space="preserve">  «Организация  и проведение мероприятий в казенных учреждениях, посвященных значимым событиям культуры и развитию культурного  сотрудничества в городе Ржеве Тверской области»</t>
    </r>
  </si>
  <si>
    <r>
      <rPr>
        <b/>
        <sz val="11"/>
        <rFont val="Times New Roman"/>
        <family val="1"/>
        <charset val="204"/>
      </rPr>
      <t>Мероприятие  2.026</t>
    </r>
    <r>
      <rPr>
        <sz val="11"/>
        <rFont val="Times New Roman"/>
        <family val="1"/>
        <charset val="204"/>
      </rPr>
      <t xml:space="preserve"> «Проведение праздничных мероприятий, посвященных  неделе детской и юношеской книге»</t>
    </r>
  </si>
  <si>
    <r>
      <rPr>
        <b/>
        <sz val="11"/>
        <rFont val="Times New Roman"/>
        <family val="1"/>
        <charset val="204"/>
      </rPr>
      <t>Мероприятие  2.027</t>
    </r>
    <r>
      <rPr>
        <sz val="11"/>
        <rFont val="Times New Roman"/>
        <family val="1"/>
        <charset val="204"/>
      </rPr>
      <t>«Проведение мероприятий, посвященных Общероссийскому Дню библиотек»</t>
    </r>
  </si>
  <si>
    <r>
      <rPr>
        <b/>
        <sz val="11"/>
        <rFont val="Times New Roman"/>
        <family val="1"/>
        <charset val="204"/>
      </rPr>
      <t xml:space="preserve"> Мероприятие  2.028«</t>
    </r>
    <r>
      <rPr>
        <sz val="11"/>
        <rFont val="Times New Roman"/>
        <family val="1"/>
        <charset val="204"/>
      </rPr>
      <t>Проведение мероприятий, посвященных 120-летию центральной библиотеке им. А.Н. Островского»</t>
    </r>
  </si>
  <si>
    <r>
      <rPr>
        <b/>
        <sz val="11"/>
        <rFont val="Times New Roman"/>
        <family val="1"/>
        <charset val="204"/>
      </rPr>
      <t>Мероприятие</t>
    </r>
    <r>
      <rPr>
        <b/>
        <sz val="11"/>
        <color indexed="10"/>
        <rFont val="Times New Roman"/>
        <family val="1"/>
        <charset val="204"/>
      </rPr>
      <t xml:space="preserve">  2.023</t>
    </r>
    <r>
      <rPr>
        <sz val="11"/>
        <rFont val="Times New Roman"/>
        <family val="1"/>
        <charset val="204"/>
      </rPr>
      <t xml:space="preserve"> «Организация деятельности Духового оркестра МУК "Дворец культуры" г. Ржева»</t>
    </r>
  </si>
  <si>
    <r>
      <rPr>
        <b/>
        <sz val="11"/>
        <rFont val="Times New Roman"/>
        <family val="1"/>
        <charset val="204"/>
      </rPr>
      <t>Показатель 1 «</t>
    </r>
    <r>
      <rPr>
        <sz val="11"/>
        <rFont val="Times New Roman"/>
        <family val="1"/>
        <charset val="204"/>
      </rPr>
      <t>Доля подписки на периодическое издание к запланированному объему»</t>
    </r>
  </si>
  <si>
    <r>
      <rPr>
        <b/>
        <sz val="11"/>
        <rFont val="Times New Roman"/>
        <family val="1"/>
        <charset val="204"/>
      </rPr>
      <t>Показатель 1 «</t>
    </r>
    <r>
      <rPr>
        <sz val="11"/>
        <rFont val="Times New Roman"/>
        <family val="1"/>
        <charset val="204"/>
      </rPr>
      <t>Доля приобретенной литературы к запланированному объему»</t>
    </r>
  </si>
  <si>
    <r>
      <rPr>
        <b/>
        <sz val="11"/>
        <rFont val="Times New Roman"/>
        <family val="1"/>
        <charset val="204"/>
      </rPr>
      <t xml:space="preserve"> Мероприятие  2.017</t>
    </r>
    <r>
      <rPr>
        <sz val="11"/>
        <rFont val="Times New Roman"/>
        <family val="1"/>
        <charset val="204"/>
      </rPr>
      <t xml:space="preserve"> «Организация и проведение фестиваля современного танца "Лучший Flash Dancer"»</t>
    </r>
  </si>
  <si>
    <r>
      <rPr>
        <b/>
        <sz val="11"/>
        <rFont val="Times New Roman"/>
        <family val="1"/>
        <charset val="204"/>
      </rPr>
      <t xml:space="preserve">Мероприятие  2.012 </t>
    </r>
    <r>
      <rPr>
        <sz val="11"/>
        <rFont val="Times New Roman"/>
        <family val="1"/>
        <charset val="204"/>
      </rPr>
      <t>«Комплектование библиотечных фондов  МУК  «Ржевская ЦБС»</t>
    </r>
  </si>
  <si>
    <r>
      <rPr>
        <b/>
        <sz val="11"/>
        <rFont val="Times New Roman"/>
        <family val="1"/>
        <charset val="204"/>
      </rPr>
      <t xml:space="preserve">Мероприятие  2.013 </t>
    </r>
    <r>
      <rPr>
        <sz val="11"/>
        <rFont val="Times New Roman"/>
        <family val="1"/>
        <charset val="204"/>
      </rPr>
      <t>«Расходы на поддержку отрасли культуры за счет местного бюджета(в части комплектования книжных фондов МУК "Ржевская ЦБС»</t>
    </r>
  </si>
  <si>
    <r>
      <t xml:space="preserve">Мероприятие  1.010 </t>
    </r>
    <r>
      <rPr>
        <sz val="11"/>
        <rFont val="Times New Roman"/>
        <family val="1"/>
        <charset val="204"/>
      </rPr>
      <t>«Обеспечение деятельности подведомственных  учреждений (в части гашения кредиторской задолженности в рамках прошлых лет)»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</si>
  <si>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мероприятий с участием Духового оркестра МУК "Дворец культуры" г. Ржева»</t>
    </r>
  </si>
  <si>
    <r>
      <rPr>
        <b/>
        <sz val="11"/>
        <rFont val="Times New Roman"/>
        <family val="1"/>
        <charset val="204"/>
      </rPr>
      <t>Мероприятие  2.024</t>
    </r>
    <r>
      <rPr>
        <sz val="11"/>
        <rFont val="Times New Roman"/>
        <family val="1"/>
        <charset val="204"/>
      </rPr>
      <t xml:space="preserve"> «Организация деятельности ансамбля камерной музыки МУК "Дворец культуры" г. Ржева»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</si>
  <si>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мероприятий с участием ансамбля камерной музыки МУК "Дворец культуры" г. Ржева»</t>
    </r>
  </si>
  <si>
    <r>
      <rPr>
        <sz val="12"/>
        <color indexed="10"/>
        <rFont val="Times New Roman"/>
        <family val="1"/>
        <charset val="204"/>
      </rPr>
      <t>А</t>
    </r>
    <r>
      <rPr>
        <sz val="12"/>
        <rFont val="Times New Roman"/>
        <family val="1"/>
        <charset val="204"/>
      </rPr>
      <t xml:space="preserve">дминистратор муниципальной программы города Ржева Тверской области - </t>
    </r>
    <r>
      <rPr>
        <u/>
        <sz val="12"/>
        <rFont val="Times New Roman"/>
        <family val="1"/>
        <charset val="204"/>
      </rPr>
      <t>Отдел культуры администрации города Ржева Тверской области</t>
    </r>
  </si>
  <si>
    <t>Показатель1   "Средняя заработная плата работников списочного состава учреждений  дополнительного образования в области культуры»</t>
  </si>
  <si>
    <t xml:space="preserve">Мероприятие 2.012  «Расходы на укрепление материально-технической базы муниципальных организаций дополнительного образования в сфере культуры Тверской области»  </t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</si>
  <si>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«Доля  освоения  выделенных средств  на приобретение музыкальных инструментов  от объема запланированных  средств в рамках мероприятия»</t>
    </r>
  </si>
  <si>
    <t>R</t>
  </si>
  <si>
    <t>F</t>
  </si>
  <si>
    <t>H</t>
  </si>
  <si>
    <t>Показатель 1   "Средняя заработная плата работников списочного состава учреждений  дополнительного образования в области культуры»</t>
  </si>
  <si>
    <r>
      <rPr>
        <b/>
        <sz val="11"/>
        <rFont val="Times New Roman"/>
        <family val="1"/>
        <charset val="204"/>
      </rPr>
      <t>Мероприятие  2.016</t>
    </r>
    <r>
      <rPr>
        <sz val="11"/>
        <rFont val="Times New Roman"/>
        <family val="1"/>
        <charset val="204"/>
      </rPr>
      <t xml:space="preserve">  «Расходы на подготовку и проведение празднования на федеральном уровне памятных дат субъектов Российской Федерации»                                                                                                             </t>
    </r>
  </si>
  <si>
    <r>
      <rPr>
        <b/>
        <sz val="11"/>
        <color indexed="10"/>
        <rFont val="Times New Roman"/>
        <family val="1"/>
        <charset val="204"/>
      </rPr>
      <t>Мероприятие  1.008</t>
    </r>
    <r>
      <rPr>
        <sz val="11"/>
        <color indexed="10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«Расходы на повышение заработной платы работникам муниципальных учреждений культуры Тверской области за счет средств местного бюджета»</t>
    </r>
  </si>
  <si>
    <r>
      <rPr>
        <b/>
        <sz val="11"/>
        <color indexed="10"/>
        <rFont val="Times New Roman"/>
        <family val="1"/>
        <charset val="204"/>
      </rPr>
      <t>Мероприятие  1.012</t>
    </r>
    <r>
      <rPr>
        <sz val="11"/>
        <color indexed="10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«Расходы на повышение заработной платы работникам муниципальных учреждений культуры Тверской области за счет средств местного бюджета»</t>
    </r>
  </si>
  <si>
    <r>
      <rPr>
        <b/>
        <sz val="11"/>
        <color indexed="10"/>
        <rFont val="Times New Roman"/>
        <family val="1"/>
        <charset val="204"/>
      </rPr>
      <t>Мероприятие  1.013</t>
    </r>
    <r>
      <rPr>
        <sz val="11"/>
        <color indexed="10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«Расходы на повышение заработной платы работникам муниципальных учреждений культуры Тверской области за счет средств местного бюджета»</t>
    </r>
  </si>
  <si>
    <t>Показатель1   "Средняя заработная плата работников списочного состава в бюджетных учреждениях культурно-досугового типа »</t>
  </si>
  <si>
    <t>Показатель1   "Средняя заработная плата работников списочного состава в казенных учреждениях культурно-досугового типа »</t>
  </si>
  <si>
    <t>Показатель1   "Средняя заработная плата работников списочного состава в учреждениях МУК «Ржевская централизованная библиотечная система»</t>
  </si>
  <si>
    <r>
      <rPr>
        <b/>
        <sz val="11"/>
        <color indexed="10"/>
        <rFont val="Times New Roman"/>
        <family val="1"/>
        <charset val="204"/>
      </rPr>
      <t>Мероприятие  1.014</t>
    </r>
    <r>
      <rPr>
        <sz val="11"/>
        <color indexed="10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«  Расходы на повышение заработной платы работникам муниципальных учреждений культуры Тверской области»</t>
    </r>
  </si>
  <si>
    <r>
      <rPr>
        <b/>
        <sz val="11"/>
        <color indexed="10"/>
        <rFont val="Times New Roman"/>
        <family val="1"/>
        <charset val="204"/>
      </rPr>
      <t>Мероприятие  1.015</t>
    </r>
    <r>
      <rPr>
        <sz val="11"/>
        <color indexed="10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«  Расходы на повышение заработной платы работникам муниципальных учреждений культуры Тверской области»</t>
    </r>
  </si>
  <si>
    <r>
      <t xml:space="preserve">Мероприятие  1.011 </t>
    </r>
    <r>
      <rPr>
        <sz val="11"/>
        <rFont val="Times New Roman"/>
        <family val="1"/>
        <charset val="204"/>
      </rPr>
      <t>«Обеспечение деятельности подведомственных  учреждений (в части гашения кредиторской задолженности)»</t>
    </r>
  </si>
  <si>
    <r>
      <rPr>
        <b/>
        <sz val="11"/>
        <rFont val="Times New Roman"/>
        <family val="1"/>
        <charset val="204"/>
      </rPr>
      <t xml:space="preserve">Мероприятие  2.014 </t>
    </r>
    <r>
      <rPr>
        <sz val="11"/>
        <rFont val="Times New Roman"/>
        <family val="1"/>
        <charset val="204"/>
      </rPr>
      <t>« Расходы на поддержку отрасли культуры (в части комплектования книжных фондов муниципальных общедоступных библиотек Тверской области)»</t>
    </r>
  </si>
  <si>
    <t>Приложение к постановлению Администрации города Ржева Тверской области от 29.12.2017 № 1222</t>
  </si>
  <si>
    <r>
      <rPr>
        <b/>
        <sz val="11"/>
        <color indexed="10"/>
        <rFont val="Times New Roman"/>
        <family val="1"/>
        <charset val="204"/>
      </rPr>
      <t>Мероприятие  1.009</t>
    </r>
    <r>
      <rPr>
        <sz val="11"/>
        <color indexed="10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«Расходы на повышение заработной платы работникам муниципальных учреждений культуры Тверской области»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</si>
  <si>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молодежного фестиваля уличного танца"Лучший Flash Dancer"»</t>
    </r>
  </si>
  <si>
    <t xml:space="preserve">"Приложение 1 к Муниципальной программе города Ржева Тверской области «Развитие культуры города Ржева Тверской области"  на 2014-2019 годы </t>
  </si>
  <si>
    <t xml:space="preserve">"Развитие культуры города Ржева Тверской области"  на 2014 - 2019 годы </t>
  </si>
  <si>
    <r>
      <t>Мероприятие  1.006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«Расходы на повышение заработной платы педагогическим работникам муниципальных организаций дополнительного образования (за счет местного бюджета)»</t>
    </r>
  </si>
  <si>
    <r>
      <t>Мероприятие  1.007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«Расходы на повышение заработной платы педагогическим работникам муниципальных организаций дополнительного образования »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</si>
  <si>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 «Количество музыкальных инструментов, приобретенных для учреждений дополнительного образования по отрасли культура»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</si>
  <si>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 «Доля расходов на приобретение оборудования и музыкальных инструментов за счет средств бюджета города Ржева в общем объёме средств выделенных на дополнительное образование детей в области культуры»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</si>
  <si>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«Доля расходов на проведение противопожарных мероприятий в учреждениях дополнительного образования  в общем объёме средств выделенных на учреждения дополнительного образования»
</t>
    </r>
  </si>
  <si>
    <r>
      <t xml:space="preserve">Показатель 2 </t>
    </r>
    <r>
      <rPr>
        <sz val="11"/>
        <rFont val="Times New Roman"/>
        <family val="1"/>
        <charset val="204"/>
      </rPr>
      <t xml:space="preserve">«Доля учреждений дополнительного образования по отрасли культура,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</si>
  <si>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>«Доля расходов общедоступного и бесплатного дополнительного образования детей в  части совершенствования оплаты труда, по категориям работников в соответствии с Указами Президента РФ»</t>
    </r>
  </si>
  <si>
    <r>
      <rPr>
        <b/>
        <sz val="11"/>
        <rFont val="Times New Roman"/>
        <family val="1"/>
        <charset val="204"/>
      </rPr>
      <t xml:space="preserve">Показатель 2  </t>
    </r>
    <r>
      <rPr>
        <sz val="11"/>
        <rFont val="Times New Roman"/>
        <family val="1"/>
        <charset val="204"/>
      </rPr>
      <t>«Отношение среднемесячной заработной платы педагогических работников дополнительного образования детей в г.Ржеве к среднемесячной заработной плате по Тверской области»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</si>
  <si>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«Доля расходов общедоступного и бесплатного дополнительного образования  детей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</si>
  <si>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 xml:space="preserve"> «Процентное отношение суммы  заработной платы текущего года к (общей сумме)показателя заработной платы прошлого года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</si>
  <si>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учреждения дополнительного образования детей направленная на укрепление материально-технической базы и иными расходами на предоставление образовательной услуги за счет средств бюджета города Ржева в общем объёме средств на 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</si>
  <si>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  «Процент реализации запланированного объема укрепления материально - технической базы»</t>
    </r>
  </si>
  <si>
    <r>
      <rPr>
        <b/>
        <sz val="11"/>
        <rFont val="Times New Roman"/>
        <family val="1"/>
        <charset val="204"/>
      </rPr>
      <t xml:space="preserve">Показатель 1   </t>
    </r>
    <r>
      <rPr>
        <sz val="11"/>
        <rFont val="Times New Roman"/>
        <family val="1"/>
        <charset val="204"/>
      </rPr>
      <t xml:space="preserve"> «Доля расходов бюджетных учреждений культурно-досугового типа в  части совершенствования оплаты труда по категориям работников в соответствии с Указами Президента РФ»</t>
    </r>
  </si>
  <si>
    <t>Показатель 1   "Средняя заработная плата работников списочного состава в казенных учреждениях культурно-досугового типа »</t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</si>
  <si>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 «Доля расходов на проведение противопожарных мероприятий в казенных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</si>
  <si>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 2 </t>
    </r>
    <r>
      <rPr>
        <sz val="11"/>
        <rFont val="Times New Roman"/>
        <family val="1"/>
        <charset val="204"/>
      </rPr>
      <t xml:space="preserve">«Доля казенных Муниципальных учреждениях культурно-досугового типа, полностью отвечающих требованиям пожарной безопасности»
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</si>
  <si>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проведение ремонтных работ в казенных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</si>
  <si>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 2 </t>
    </r>
    <r>
      <rPr>
        <sz val="11"/>
        <rFont val="Times New Roman"/>
        <family val="1"/>
        <charset val="204"/>
      </rPr>
      <t>«Объем выполненных ремонтных работ в казенных муниципальных учреждениях культурно-досугового типа от объема запланированных работ»</t>
    </r>
  </si>
  <si>
    <r>
      <rPr>
        <b/>
        <sz val="11"/>
        <rFont val="Times New Roman"/>
        <family val="1"/>
        <charset val="204"/>
      </rPr>
      <t xml:space="preserve">Показатель 1  </t>
    </r>
    <r>
      <rPr>
        <sz val="11"/>
        <rFont val="Times New Roman"/>
        <family val="1"/>
        <charset val="204"/>
      </rPr>
      <t xml:space="preserve"> «Доля расходов на проведение ремонтных работ в бюджетных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</si>
  <si>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t xml:space="preserve">Показатель 2 </t>
    </r>
    <r>
      <rPr>
        <sz val="11"/>
        <rFont val="Times New Roman"/>
        <family val="1"/>
        <charset val="204"/>
      </rPr>
      <t>«Объем выполненных ремонтных работ в бюджетных  учреждениях досугового типа по отрасли культура от объема запланированных работ»</t>
    </r>
  </si>
  <si>
    <r>
      <rPr>
        <b/>
        <sz val="11"/>
        <rFont val="Times New Roman"/>
        <family val="1"/>
        <charset val="204"/>
      </rPr>
      <t>Мероприятие  2.012</t>
    </r>
    <r>
      <rPr>
        <sz val="11"/>
        <rFont val="Times New Roman"/>
        <family val="1"/>
        <charset val="204"/>
      </rPr>
      <t xml:space="preserve">  «Расходы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области» за счет средств местного бюджета"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</si>
  <si>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t xml:space="preserve">Показатель 2 </t>
    </r>
    <r>
      <rPr>
        <sz val="11"/>
        <rFont val="Times New Roman"/>
        <family val="1"/>
        <charset val="204"/>
      </rPr>
      <t xml:space="preserve">«Процент соответствия требованиям пожарной безопасности учреждения «Ржевская централизованная библиотечная система»
</t>
    </r>
  </si>
  <si>
    <t>Показатель 1   "Средняя заработная плата работников списочного состава в учреждениях МУК «Ржевская централизованная библиотечная система»</t>
  </si>
  <si>
    <r>
      <rPr>
        <b/>
        <sz val="11"/>
        <rFont val="Times New Roman"/>
        <family val="1"/>
        <charset val="204"/>
      </rPr>
      <t>Показатель 2 «</t>
    </r>
    <r>
      <rPr>
        <sz val="11"/>
        <rFont val="Times New Roman"/>
        <family val="1"/>
        <charset val="204"/>
      </rPr>
      <t>Доля приобретенной литературы к запланированному объему»</t>
    </r>
  </si>
  <si>
    <r>
      <t xml:space="preserve">Показатель 2 </t>
    </r>
    <r>
      <rPr>
        <sz val="11"/>
        <rFont val="Times New Roman"/>
        <family val="1"/>
        <charset val="204"/>
      </rPr>
      <t>«Доля выполненных работ от общего объема запланированных работ»</t>
    </r>
  </si>
  <si>
    <r>
      <rPr>
        <b/>
        <sz val="11"/>
        <rFont val="Times New Roman"/>
        <family val="1"/>
        <charset val="204"/>
      </rPr>
      <t>Мероприятие  2.005</t>
    </r>
    <r>
      <rPr>
        <sz val="11"/>
        <rFont val="Times New Roman"/>
        <family val="1"/>
        <charset val="204"/>
      </rPr>
      <t xml:space="preserve"> "Расходы на комплектование книжных фондов библиотек МО и государственных библиотек городов Москвы и Санкт- Петербурга (федеральный бюджет)"</t>
    </r>
  </si>
  <si>
    <r>
      <rPr>
        <b/>
        <sz val="10"/>
        <rFont val="Times New Roman"/>
        <family val="1"/>
        <charset val="204"/>
      </rPr>
      <t xml:space="preserve">Мероприятие  2.006 </t>
    </r>
    <r>
      <rPr>
        <sz val="10"/>
        <rFont val="Times New Roman"/>
        <family val="1"/>
        <charset val="204"/>
      </rPr>
      <t xml:space="preserve"> "Расходы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  </r>
  </si>
  <si>
    <r>
      <rPr>
        <b/>
        <sz val="11"/>
        <rFont val="Times New Roman"/>
        <family val="1"/>
        <charset val="204"/>
      </rPr>
      <t>Мероприятие  2.010 "</t>
    </r>
    <r>
      <rPr>
        <sz val="11"/>
        <rFont val="Times New Roman"/>
        <family val="1"/>
        <charset val="204"/>
      </rPr>
      <t>Расходы на проведение ремонтных работ на объектах муниципальных учреждений культуры Тверской области в рамках реализации плана основных мероприятий, связанных с подготовкой и проведением празднования на федеральном уровне памятной даты "800-летие основания г. Ржева Тверской области"</t>
    </r>
  </si>
  <si>
    <r>
      <rPr>
        <b/>
        <sz val="11"/>
        <rFont val="Times New Roman"/>
        <family val="1"/>
        <charset val="204"/>
      </rPr>
      <t>Мероприятие  2.015</t>
    </r>
    <r>
      <rPr>
        <sz val="11"/>
        <rFont val="Times New Roman"/>
        <family val="1"/>
        <charset val="204"/>
      </rPr>
      <t xml:space="preserve">   «Расходы на подготовку и проведение празднования на федеральном уровне памятных дат субъектов Российской Федерации»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</si>
  <si>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«Доля расходов на приобретение музыкальных инструментов для муниципальных детских школ искусств, музыкальных школ путем предоставления субсидий из областного бюджета»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</si>
  <si>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>«Доля расходов бюджетных учреждений культурно-досугового типа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</si>
  <si>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казенных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</si>
  <si>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«Доля расходов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 (областной бюджет)» за счет средств областного бюджета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</si>
  <si>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на модернизацию материально -технической базы учреждений культуры муниципальных образований Тверской области, в том числе на приобретение специализированного транспорта (областной бюджет)» за счет средств областного бюджета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</si>
  <si>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 на укрепление материально - технической базы муниципальных учреждений культуры Тверской области (областной бюджет)» 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</si>
  <si>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 на государственную поддержку (грант) комплексного развития региональных и муниципальных учреждений культуры (фед. бюджет)» </t>
    </r>
  </si>
  <si>
    <r>
      <t xml:space="preserve">Показатель </t>
    </r>
    <r>
      <rPr>
        <b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«Доля расходов учреждения «Ржевская централизованная библиотечная система» в  части совершенствования оплаты труда по категориям работников на которые не распространяются  Указы Президента РФ 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</si>
  <si>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создание условий предоставления муниципальной услуги,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</si>
  <si>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комплектование книжных фондов библиотек МО и государственных библиотек городов Москвы и Санкт- Петербурга (федеральный бюджет) за счет средств федерального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</si>
  <si>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</si>
  <si>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>«Количество мероприятий выставочной деятельности и художественных конкурсов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</si>
  <si>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«Процент удовлетворенности населения  и гостей города Ржева, проводимыми общегородскими мероприятиями»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</si>
  <si>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мероприятий, посвященных значимым событиям культуры и развитию культурного  сотрудничества в городе Ржеве Тверской области" 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</si>
  <si>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Процент обеспеченности санитарно - технических работ в учреждениях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</si>
  <si>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 казенного учреждения библиотечного типа по предпринимательской и иной приносящей доход деятельности» за счет средств бюджета города Ржева в общем объёме средств выделенных на  МУК «Ржевская централизованная библиотечная система»</t>
    </r>
  </si>
  <si>
    <t>Задача   2. «Развитие библиотечного дела в городе Ржеве Тверской области, сохранение культурного наследия города Ржева Тверской области»</t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</si>
  <si>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«Доля расходов  на реализацию мероприятий федеральной целевой программы" Культура России (2012 - 2018 годы)" государственной программы Российской Федерации "Развитие культуры и туризма" на 2013 - 2020 годы в общем объёме средств выделенных на  дополнительное образование детей в области культуры»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</si>
  <si>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в части погашения кредиторской задолженности по оплате труда и начислениям на выплаты по оплате труда за счет средств бюджета города Ржева в общем объёме средств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</si>
  <si>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Мероприятие  2.001 </t>
    </r>
    <r>
      <rPr>
        <sz val="11"/>
        <rFont val="Times New Roman"/>
        <family val="1"/>
        <charset val="204"/>
      </rPr>
      <t>«Комплектование библиотечных фондов  МУК  «Ржевская ЦБС»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</si>
  <si>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«Доля расходов на комплектование библиотечных фондов библиотек муниципальных образований Тверской области (областной бюджет)» за счет средств областного бюджета в общем объёме средств выделенных для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</si>
  <si>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Мероприятие  2.007</t>
    </r>
    <r>
      <rPr>
        <sz val="11"/>
        <rFont val="Times New Roman"/>
        <family val="1"/>
        <charset val="204"/>
      </rPr>
      <t xml:space="preserve">   «Комплектование библиотечных фондов в рамках реализации программы «Доступная среда»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</si>
  <si>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«Процент удовлетворенности участников и посетителей мероприятий, проводимых в МУК «Ржевский Выставочный  зал»</t>
    </r>
  </si>
  <si>
    <r>
      <rPr>
        <b/>
        <sz val="11"/>
        <rFont val="Times New Roman"/>
        <family val="1"/>
        <charset val="204"/>
      </rPr>
      <t>Мероприятие  2.002</t>
    </r>
    <r>
      <rPr>
        <sz val="11"/>
        <rFont val="Times New Roman"/>
        <family val="1"/>
        <charset val="204"/>
      </rPr>
      <t xml:space="preserve">  «Организация  и проведение мероприятий, посвященных значимым событиям культуры и развитию культурного  сотрудничества в городе Ржеве Тверской области»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</si>
  <si>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 в бюджетных учреждениях, посвященных значимым событиям культуры и развитию культурного  сотрудничества в городе Ржеве Тверской области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</si>
  <si>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  <charset val="204"/>
      </rPr>
      <t xml:space="preserve">Мероприятие 2.001 </t>
    </r>
    <r>
      <rPr>
        <sz val="11"/>
        <rFont val="Times New Roman"/>
        <family val="1"/>
        <charset val="204"/>
      </rPr>
      <t>«   Проведение ремонта в казенном учреждении ЦО г. Ржева»</t>
    </r>
  </si>
  <si>
    <r>
      <rPr>
        <b/>
        <sz val="11"/>
        <rFont val="Times New Roman"/>
        <family val="1"/>
        <charset val="204"/>
      </rPr>
      <t>Мероприятие  1.002</t>
    </r>
    <r>
      <rPr>
        <sz val="11"/>
        <rFont val="Times New Roman"/>
        <family val="1"/>
        <charset val="204"/>
      </rPr>
      <t xml:space="preserve">  «Обеспечение деятельности казенного учреждения ЦО г. Ржева  (в части расходов на текущее содержание и на укрепление МТБ)»
</t>
    </r>
  </si>
  <si>
    <r>
      <rPr>
        <b/>
        <sz val="11"/>
        <rFont val="Times New Roman"/>
        <family val="1"/>
        <charset val="204"/>
      </rPr>
      <t xml:space="preserve">Мероприятие  2.002 </t>
    </r>
    <r>
      <rPr>
        <sz val="11"/>
        <rFont val="Times New Roman"/>
        <family val="1"/>
        <charset val="204"/>
      </rPr>
      <t xml:space="preserve">« Противопожарные мероприятия казенного учреждения ЦО г. Ржева»
</t>
    </r>
  </si>
  <si>
    <t>1.002 Расходы на руководство и управление (Централизованная бухгалтерия)</t>
  </si>
  <si>
    <r>
      <rPr>
        <b/>
        <sz val="11"/>
        <rFont val="Times New Roman"/>
        <family val="1"/>
        <charset val="204"/>
      </rPr>
      <t>1.003 Расходы на руководство и управление (Централизованная бухгалтерия</t>
    </r>
    <r>
      <rPr>
        <sz val="11"/>
        <rFont val="Times New Roman"/>
        <family val="1"/>
        <charset val="204"/>
      </rPr>
      <t xml:space="preserve"> «Профессиональная подготовка, переподготовка и повышение квалификации»)
</t>
    </r>
  </si>
  <si>
    <t>1.001 Расходы на руководство и управление (Центральный аппарат)</t>
  </si>
  <si>
    <r>
      <rPr>
        <b/>
        <sz val="11"/>
        <rFont val="Times New Roman"/>
        <family val="1"/>
        <charset val="204"/>
      </rPr>
      <t xml:space="preserve">Показатель  5 </t>
    </r>
    <r>
      <rPr>
        <sz val="11"/>
        <rFont val="Times New Roman"/>
        <family val="1"/>
        <charset val="204"/>
      </rPr>
      <t xml:space="preserve"> «Доля Лауреатов  и дипломантов фестивалей, выставок и конкурсов  различного уровня, от общего количества обучающихся в учреждениях культуры города Ржева Тверской области»                                                                          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</si>
  <si>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освоения выделенных средств бюджета города Ржева (в части расходов на текущее содержание)»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</si>
  <si>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учреждениях дополнительного образования по отрасли культура»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</si>
  <si>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бюджетных учреждениях культурно-досугового типа по отрасли культура»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</si>
  <si>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  «Количество объектов, прошедших обязательное энергетическое обследование в МУК «Ржевская централизованная библиотечная система»</t>
    </r>
  </si>
  <si>
    <r>
      <t xml:space="preserve">Показатель </t>
    </r>
    <r>
      <rPr>
        <sz val="11"/>
        <rFont val="Times New Roman"/>
        <family val="1"/>
        <charset val="204"/>
      </rPr>
      <t>«Количество приобретенного противопожарного оборудования в казенном учреждения ЦО»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</si>
  <si>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 посвященных Дню освобождения города Ржева от немецко-фашистских захватчиков»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</si>
  <si>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открытого фестиваля детского и юношеского творчества «Созвездие талантов»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</si>
  <si>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 ко Дню Победы»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</si>
  <si>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Всероссийскому Дню работника культуры»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</si>
  <si>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Дню защиты детей»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</si>
  <si>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 Дню города Ржева»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</si>
  <si>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художников участвующих в проведении живописного пленэра «Ржевская палитра»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</si>
  <si>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 неделе детской и юношеской книге»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</si>
  <si>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мероприятий, посвященных 120-летию центральной библиотеке им. А.Н. Островского»</t>
    </r>
  </si>
  <si>
    <r>
      <t xml:space="preserve">Мероприятие  1.005 </t>
    </r>
    <r>
      <rPr>
        <sz val="11"/>
        <rFont val="Times New Roman"/>
        <family val="1"/>
        <charset val="204"/>
      </rPr>
      <t>«Обеспечение деятельности подведомственных учреждений (в части гашения кредиторской задолженности в рамках МЗ прошлых лет)»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</si>
  <si>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  «Улучшение условий охраны в казенных учреждениях досугового типа по отрасли культура»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</si>
  <si>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фольклорного праздника «Ржевские гостевания»</t>
    </r>
  </si>
  <si>
    <r>
      <t xml:space="preserve">Показатель </t>
    </r>
    <r>
      <rPr>
        <sz val="11"/>
        <rFont val="Times New Roman"/>
        <family val="1"/>
        <charset val="204"/>
      </rPr>
      <t>«Доля выполненных работ от общего объема запланированных работ»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</si>
  <si>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учреждения «Ржевская централизованная библиотечная система» в  части совершенствования оплаты труда по категориям работников в соответствии с Указами Президента РФ в общем объёме средств, выделенных на 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</si>
  <si>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 xml:space="preserve">Мероприятие  1.005 </t>
    </r>
    <r>
      <rPr>
        <sz val="11"/>
        <rFont val="Times New Roman"/>
        <family val="1"/>
        <charset val="204"/>
      </rPr>
      <t xml:space="preserve">«Противопожарные мероприятия казенного учреждения  «Ржевская ЦБС»
</t>
    </r>
  </si>
  <si>
    <r>
      <rPr>
        <b/>
        <sz val="11"/>
        <rFont val="Times New Roman"/>
        <family val="1"/>
        <charset val="204"/>
      </rPr>
      <t>Показатель 7</t>
    </r>
    <r>
      <rPr>
        <sz val="11"/>
        <rFont val="Times New Roman"/>
        <family val="1"/>
        <charset val="204"/>
      </rPr>
      <t xml:space="preserve"> Доля учреждений культуры города Ржева Тверской области, расположенных в зданиях - объектах культурно исторического наследия требующих проведения ремонтных работ</t>
    </r>
  </si>
  <si>
    <t>"</t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</si>
  <si>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>«Отношение среднемесячной заработной платы работников  учреждения «Ржевская централизованная библиотечная система» к среднемесячной заработной плате по Тверской области»</t>
    </r>
  </si>
  <si>
    <t>задачи подпрограммы</t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</si>
  <si>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проведенных мероприятий, посвященных Общероссийскому Дню библиотек»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</si>
  <si>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«Среднее значение заработной платы  категорий работников, на которые не распространяются Указы Президента РФ</t>
    </r>
  </si>
  <si>
    <r>
      <rPr>
        <b/>
        <sz val="11"/>
        <rFont val="Times New Roman"/>
        <family val="1"/>
        <charset val="204"/>
      </rPr>
      <t xml:space="preserve"> Мероприятие  2.003</t>
    </r>
    <r>
      <rPr>
        <sz val="11"/>
        <rFont val="Times New Roman"/>
        <family val="1"/>
        <charset val="204"/>
      </rPr>
      <t xml:space="preserve"> «Проведение фестиваля искусств «Ржевская осень»</t>
    </r>
  </si>
  <si>
    <r>
      <rPr>
        <b/>
        <sz val="11"/>
        <rFont val="Times New Roman"/>
        <family val="1"/>
        <charset val="204"/>
      </rPr>
      <t xml:space="preserve">Мероприятие  2.004 </t>
    </r>
    <r>
      <rPr>
        <sz val="11"/>
        <rFont val="Times New Roman"/>
        <family val="1"/>
        <charset val="204"/>
      </rPr>
      <t xml:space="preserve">   «Организация и проведение новогодних и рождественских праздников»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</si>
  <si>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новогодних и рождественских мероприятий»</t>
    </r>
  </si>
  <si>
    <r>
      <rPr>
        <b/>
        <sz val="11"/>
        <rFont val="Times New Roman"/>
        <family val="1"/>
        <charset val="204"/>
      </rPr>
      <t xml:space="preserve">Мероприятие  2.006 </t>
    </r>
    <r>
      <rPr>
        <sz val="11"/>
        <rFont val="Times New Roman"/>
        <family val="1"/>
        <charset val="204"/>
      </rPr>
      <t xml:space="preserve"> «Проведение праздничных мероприятий, посвященных Дню освобождения города Ржева от немецко-фашистских захватчиков»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</si>
  <si>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 участников фестиваля детского творчества Таланты нового века»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</si>
  <si>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Открытого фестиваля семейного творчества «Созвездие под названием Семья»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</si>
  <si>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Открытого праздника Гармонистов»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</si>
  <si>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«Доля расходов на организацию и проведение мероприятий в казенных учреждениях, посвященных значимым событиям культуры и развитию культурного  сотрудничества в городе Ржеве Тверской области за счет средств бюджета города Ржева в общем объёме средств выделенных на  организацию досуга населения»  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</si>
  <si>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 участников  фестиваля струнной музыки «Волшебная скрипка»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</si>
  <si>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фестиваля искусств «Ржевская осень»</t>
    </r>
  </si>
  <si>
    <r>
      <rPr>
        <b/>
        <sz val="11"/>
        <rFont val="Times New Roman"/>
        <family val="1"/>
        <charset val="204"/>
      </rPr>
      <t xml:space="preserve">Мероприятие  2.005 </t>
    </r>
    <r>
      <rPr>
        <sz val="11"/>
        <rFont val="Times New Roman"/>
        <family val="1"/>
        <charset val="204"/>
      </rPr>
      <t xml:space="preserve">  «Организация праздников «Широкая масленица", "Проводы зимы»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</si>
  <si>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мероприятия посвященного празднику «Широкая масленица", "Проводы зимы»</t>
    </r>
  </si>
  <si>
    <r>
      <rPr>
        <b/>
        <sz val="11"/>
        <rFont val="Times New Roman"/>
        <family val="1"/>
        <charset val="204"/>
      </rPr>
      <t>Мероприятие  2.008</t>
    </r>
    <r>
      <rPr>
        <sz val="11"/>
        <rFont val="Times New Roman"/>
        <family val="1"/>
        <charset val="204"/>
      </rPr>
      <t xml:space="preserve">   «Проведение открытого фестиваля детского и юношеского творчества «Созвездие талантов»</t>
    </r>
  </si>
  <si>
    <r>
      <rPr>
        <b/>
        <sz val="11"/>
        <rFont val="Times New Roman"/>
        <family val="1"/>
        <charset val="204"/>
      </rPr>
      <t>Мероприятие  2.009</t>
    </r>
    <r>
      <rPr>
        <sz val="11"/>
        <rFont val="Times New Roman"/>
        <family val="1"/>
        <charset val="204"/>
      </rPr>
      <t xml:space="preserve">  «Проведение праздничных мероприятий ко Дню Победы»</t>
    </r>
  </si>
  <si>
    <r>
      <rPr>
        <b/>
        <sz val="11"/>
        <rFont val="Times New Roman"/>
        <family val="1"/>
        <charset val="204"/>
      </rPr>
      <t>Мероприятие  2.010</t>
    </r>
    <r>
      <rPr>
        <sz val="11"/>
        <rFont val="Times New Roman"/>
        <family val="1"/>
        <charset val="204"/>
      </rPr>
      <t xml:space="preserve">  « Проведение праздничных мероприятий, посвященных Всероссийскому Дню работника культуры»</t>
    </r>
  </si>
  <si>
    <r>
      <rPr>
        <b/>
        <sz val="11"/>
        <rFont val="Times New Roman"/>
        <family val="1"/>
        <charset val="204"/>
      </rPr>
      <t>Мероприятие 2.011</t>
    </r>
    <r>
      <rPr>
        <sz val="11"/>
        <rFont val="Times New Roman"/>
        <family val="1"/>
        <charset val="204"/>
      </rPr>
      <t xml:space="preserve">   «Проведение праздничных мероприятий, посвященных Дню защиты детей»</t>
    </r>
  </si>
  <si>
    <r>
      <rPr>
        <b/>
        <sz val="11"/>
        <rFont val="Times New Roman"/>
        <family val="1"/>
        <charset val="204"/>
      </rPr>
      <t>Мероприятие  2.012</t>
    </r>
    <r>
      <rPr>
        <sz val="11"/>
        <rFont val="Times New Roman"/>
        <family val="1"/>
        <charset val="204"/>
      </rPr>
      <t xml:space="preserve">   «Проведение праздничных мероприятий, посвященных  Дню города Ржева»</t>
    </r>
  </si>
  <si>
    <r>
      <rPr>
        <b/>
        <sz val="11"/>
        <rFont val="Times New Roman"/>
        <family val="1"/>
        <charset val="204"/>
      </rPr>
      <t xml:space="preserve">  Мероприятие  2.013 «</t>
    </r>
    <r>
      <rPr>
        <sz val="11"/>
        <rFont val="Times New Roman"/>
        <family val="1"/>
        <charset val="204"/>
      </rPr>
      <t xml:space="preserve"> Проведение живописного пленэра «Ржевская палитра»</t>
    </r>
  </si>
  <si>
    <t xml:space="preserve">Подпрограмма 1 «Развитие дополнительного образования детей в области культуры города Ржева Тверской области"   </t>
  </si>
  <si>
    <r>
      <rPr>
        <b/>
        <sz val="11"/>
        <rFont val="Times New Roman"/>
        <family val="1"/>
        <charset val="204"/>
      </rPr>
      <t>Показатель 1.</t>
    </r>
    <r>
      <rPr>
        <sz val="11"/>
        <rFont val="Times New Roman"/>
        <family val="1"/>
        <charset val="204"/>
      </rPr>
      <t xml:space="preserve"> «Фонд оплаты труда  государственных (муниципальных) органов и взносы по обязательному социальному страхованию»</t>
    </r>
  </si>
</sst>
</file>

<file path=xl/styles.xml><?xml version="1.0" encoding="utf-8"?>
<styleSheet xmlns="http://schemas.openxmlformats.org/spreadsheetml/2006/main">
  <numFmts count="10">
    <numFmt numFmtId="164" formatCode="#,##0.0"/>
    <numFmt numFmtId="165" formatCode="0.0"/>
    <numFmt numFmtId="166" formatCode="0.0%"/>
    <numFmt numFmtId="167" formatCode="0.00;[Red]0.00"/>
    <numFmt numFmtId="168" formatCode="#,##0.00;[Red]#,##0.00"/>
    <numFmt numFmtId="169" formatCode="#,##0;[Red]#,##0"/>
    <numFmt numFmtId="170" formatCode="0;[Red]0"/>
    <numFmt numFmtId="171" formatCode="#,##0.0;[Red]#,##0.0"/>
    <numFmt numFmtId="172" formatCode="#,##0.0_р_."/>
    <numFmt numFmtId="173" formatCode="0.0;[Red]0.0"/>
  </numFmts>
  <fonts count="43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color indexed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2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2"/>
      <color indexed="10"/>
      <name val="Arial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16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167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168" fontId="5" fillId="0" borderId="0" xfId="0" applyNumberFormat="1" applyFont="1" applyFill="1"/>
    <xf numFmtId="0" fontId="10" fillId="0" borderId="1" xfId="0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14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/>
    <xf numFmtId="0" fontId="20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172" fontId="6" fillId="3" borderId="1" xfId="0" applyNumberFormat="1" applyFont="1" applyFill="1" applyBorder="1" applyAlignment="1">
      <alignment horizontal="center" vertical="center" wrapText="1"/>
    </xf>
    <xf numFmtId="172" fontId="10" fillId="4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71" fontId="10" fillId="4" borderId="1" xfId="0" applyNumberFormat="1" applyFont="1" applyFill="1" applyBorder="1" applyAlignment="1">
      <alignment horizontal="center" vertical="center" wrapText="1"/>
    </xf>
    <xf numFmtId="171" fontId="10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71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9" fontId="6" fillId="3" borderId="1" xfId="0" applyNumberFormat="1" applyFont="1" applyFill="1" applyBorder="1" applyAlignment="1">
      <alignment horizontal="center" vertical="center"/>
    </xf>
    <xf numFmtId="171" fontId="6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0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4" fontId="5" fillId="3" borderId="0" xfId="0" applyNumberFormat="1" applyFont="1" applyFill="1"/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72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71" fontId="10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center" vertical="center" wrapText="1"/>
    </xf>
    <xf numFmtId="170" fontId="6" fillId="3" borderId="1" xfId="0" applyNumberFormat="1" applyFont="1" applyFill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22" fillId="0" borderId="0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27" fillId="0" borderId="8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 wrapText="1"/>
    </xf>
    <xf numFmtId="4" fontId="29" fillId="0" borderId="0" xfId="0" applyNumberFormat="1" applyFont="1" applyBorder="1" applyAlignment="1">
      <alignment wrapText="1"/>
    </xf>
    <xf numFmtId="0" fontId="20" fillId="5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4" fontId="20" fillId="0" borderId="0" xfId="0" applyNumberFormat="1" applyFont="1" applyAlignment="1">
      <alignment wrapText="1"/>
    </xf>
    <xf numFmtId="0" fontId="17" fillId="3" borderId="0" xfId="0" applyFont="1" applyFill="1" applyAlignment="1">
      <alignment horizontal="center" wrapText="1"/>
    </xf>
    <xf numFmtId="0" fontId="10" fillId="3" borderId="1" xfId="0" applyFont="1" applyFill="1" applyBorder="1" applyAlignment="1">
      <alignment vertical="top" wrapText="1"/>
    </xf>
    <xf numFmtId="0" fontId="0" fillId="3" borderId="0" xfId="0" applyFont="1" applyFill="1" applyAlignment="1">
      <alignment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9" fontId="25" fillId="0" borderId="1" xfId="0" applyNumberFormat="1" applyFont="1" applyFill="1" applyBorder="1" applyAlignment="1">
      <alignment horizontal="center" vertical="center" wrapText="1"/>
    </xf>
    <xf numFmtId="171" fontId="10" fillId="3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6" fillId="0" borderId="0" xfId="0" applyFont="1" applyFill="1" applyBorder="1"/>
    <xf numFmtId="0" fontId="12" fillId="0" borderId="0" xfId="0" applyFont="1" applyFill="1"/>
    <xf numFmtId="170" fontId="25" fillId="0" borderId="1" xfId="0" applyNumberFormat="1" applyFont="1" applyFill="1" applyBorder="1" applyAlignment="1">
      <alignment horizontal="center" vertical="center" wrapText="1"/>
    </xf>
    <xf numFmtId="172" fontId="25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2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169" fontId="25" fillId="3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30" fillId="3" borderId="0" xfId="0" applyNumberFormat="1" applyFont="1" applyFill="1" applyBorder="1" applyAlignment="1">
      <alignment horizontal="center" vertical="center" wrapText="1"/>
    </xf>
    <xf numFmtId="165" fontId="31" fillId="5" borderId="1" xfId="0" applyNumberFormat="1" applyFont="1" applyFill="1" applyBorder="1" applyAlignment="1">
      <alignment horizontal="center" vertical="center" wrapText="1"/>
    </xf>
    <xf numFmtId="164" fontId="31" fillId="5" borderId="1" xfId="0" applyNumberFormat="1" applyFont="1" applyFill="1" applyBorder="1" applyAlignment="1">
      <alignment horizontal="center" vertical="center" wrapText="1"/>
    </xf>
    <xf numFmtId="171" fontId="31" fillId="5" borderId="1" xfId="0" applyNumberFormat="1" applyFont="1" applyFill="1" applyBorder="1" applyAlignment="1">
      <alignment horizontal="center" vertical="center" wrapText="1"/>
    </xf>
    <xf numFmtId="172" fontId="31" fillId="4" borderId="1" xfId="0" applyNumberFormat="1" applyFont="1" applyFill="1" applyBorder="1" applyAlignment="1">
      <alignment horizontal="center" vertical="center" wrapText="1"/>
    </xf>
    <xf numFmtId="164" fontId="31" fillId="4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172" fontId="10" fillId="3" borderId="1" xfId="0" applyNumberFormat="1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34" fillId="4" borderId="1" xfId="0" applyNumberFormat="1" applyFont="1" applyFill="1" applyBorder="1" applyAlignment="1">
      <alignment horizontal="center" vertical="center" wrapText="1"/>
    </xf>
    <xf numFmtId="164" fontId="31" fillId="3" borderId="1" xfId="0" applyNumberFormat="1" applyFont="1" applyFill="1" applyBorder="1" applyAlignment="1">
      <alignment horizontal="center" vertical="center" wrapText="1"/>
    </xf>
    <xf numFmtId="164" fontId="31" fillId="4" borderId="1" xfId="0" applyNumberFormat="1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164" fontId="31" fillId="6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71" fontId="10" fillId="6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72" fontId="10" fillId="6" borderId="1" xfId="0" applyNumberFormat="1" applyFont="1" applyFill="1" applyBorder="1" applyAlignment="1">
      <alignment horizontal="center" vertical="center" wrapText="1"/>
    </xf>
    <xf numFmtId="171" fontId="33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69" fontId="37" fillId="3" borderId="1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/>
    <xf numFmtId="0" fontId="38" fillId="0" borderId="0" xfId="0" applyFont="1" applyFill="1" applyBorder="1"/>
    <xf numFmtId="0" fontId="39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39" fillId="3" borderId="1" xfId="0" applyFont="1" applyFill="1" applyBorder="1" applyAlignment="1">
      <alignment horizontal="center" vertical="center"/>
    </xf>
    <xf numFmtId="164" fontId="37" fillId="3" borderId="1" xfId="0" applyNumberFormat="1" applyFont="1" applyFill="1" applyBorder="1" applyAlignment="1">
      <alignment horizontal="center" vertical="center" wrapText="1"/>
    </xf>
    <xf numFmtId="171" fontId="31" fillId="6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0" fontId="37" fillId="0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/>
    <xf numFmtId="0" fontId="35" fillId="3" borderId="1" xfId="0" applyFont="1" applyFill="1" applyBorder="1" applyAlignment="1">
      <alignment vertical="top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31" fillId="6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wrapText="1"/>
    </xf>
    <xf numFmtId="4" fontId="14" fillId="0" borderId="0" xfId="0" applyNumberFormat="1" applyFont="1" applyFill="1" applyAlignment="1">
      <alignment vertical="center"/>
    </xf>
    <xf numFmtId="4" fontId="14" fillId="3" borderId="0" xfId="0" applyNumberFormat="1" applyFont="1" applyFill="1" applyAlignment="1">
      <alignment vertical="center"/>
    </xf>
    <xf numFmtId="4" fontId="38" fillId="0" borderId="0" xfId="0" applyNumberFormat="1" applyFont="1" applyFill="1"/>
    <xf numFmtId="4" fontId="1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wrapText="1"/>
    </xf>
    <xf numFmtId="0" fontId="40" fillId="5" borderId="0" xfId="0" applyFont="1" applyFill="1" applyAlignment="1">
      <alignment horizontal="center" wrapText="1"/>
    </xf>
    <xf numFmtId="0" fontId="41" fillId="0" borderId="0" xfId="0" applyFont="1" applyAlignment="1">
      <alignment horizontal="center" wrapText="1"/>
    </xf>
    <xf numFmtId="0" fontId="6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X1429"/>
  <sheetViews>
    <sheetView tabSelected="1" view="pageBreakPreview" topLeftCell="C1" zoomScale="77" zoomScaleNormal="77" zoomScaleSheetLayoutView="77" zoomScalePageLayoutView="70" workbookViewId="0">
      <selection activeCell="X1" sqref="X1:AB1"/>
    </sheetView>
  </sheetViews>
  <sheetFormatPr defaultRowHeight="15"/>
  <cols>
    <col min="1" max="1" width="26.5703125" style="6" hidden="1" customWidth="1"/>
    <col min="2" max="2" width="12.140625" style="6" hidden="1" customWidth="1"/>
    <col min="3" max="3" width="3.42578125" style="6" customWidth="1"/>
    <col min="4" max="4" width="3.5703125" style="6" customWidth="1"/>
    <col min="5" max="5" width="3.42578125" style="6" customWidth="1"/>
    <col min="6" max="6" width="3" style="6" customWidth="1"/>
    <col min="7" max="7" width="3.42578125" style="6" customWidth="1"/>
    <col min="8" max="9" width="3.5703125" style="6" customWidth="1"/>
    <col min="10" max="10" width="3.42578125" style="6" customWidth="1"/>
    <col min="11" max="11" width="3.5703125" style="6" customWidth="1"/>
    <col min="12" max="12" width="3.42578125" style="6" customWidth="1"/>
    <col min="13" max="15" width="3.5703125" style="6" customWidth="1"/>
    <col min="16" max="16" width="3.42578125" style="6" customWidth="1"/>
    <col min="17" max="17" width="3.140625" style="4" customWidth="1"/>
    <col min="18" max="19" width="3.42578125" style="4" customWidth="1"/>
    <col min="20" max="20" width="76.42578125" style="2" customWidth="1"/>
    <col min="21" max="21" width="10.5703125" style="2" customWidth="1"/>
    <col min="22" max="22" width="13.5703125" style="79" customWidth="1"/>
    <col min="23" max="23" width="13.5703125" style="146" customWidth="1"/>
    <col min="24" max="24" width="13.5703125" style="129" customWidth="1"/>
    <col min="25" max="25" width="13.5703125" style="79" customWidth="1"/>
    <col min="26" max="27" width="13.5703125" style="77" customWidth="1"/>
    <col min="28" max="28" width="15.42578125" style="2" customWidth="1"/>
    <col min="29" max="29" width="0.140625" style="2" hidden="1" customWidth="1"/>
    <col min="30" max="30" width="11.140625" style="239" bestFit="1" customWidth="1"/>
    <col min="31" max="31" width="14" style="1" customWidth="1"/>
    <col min="32" max="32" width="11.42578125" style="1" customWidth="1"/>
    <col min="33" max="16384" width="9.140625" style="1"/>
  </cols>
  <sheetData>
    <row r="1" spans="1:206" ht="49.5" customHeight="1">
      <c r="C1" s="233"/>
      <c r="D1" s="233"/>
      <c r="E1" s="233"/>
      <c r="F1" s="233"/>
      <c r="G1" s="233"/>
      <c r="H1" s="229"/>
      <c r="I1" s="229"/>
      <c r="J1" s="229"/>
      <c r="K1" s="229"/>
      <c r="L1" s="229"/>
      <c r="M1" s="229"/>
      <c r="N1" s="229"/>
      <c r="O1" s="229"/>
      <c r="P1" s="229"/>
      <c r="Q1" s="230"/>
      <c r="X1" s="274" t="s">
        <v>239</v>
      </c>
      <c r="Y1" s="275"/>
      <c r="Z1" s="275"/>
      <c r="AA1" s="275"/>
      <c r="AB1" s="275"/>
    </row>
    <row r="2" spans="1:206" ht="15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X2" s="276" t="s">
        <v>242</v>
      </c>
      <c r="Y2" s="276"/>
      <c r="Z2" s="276"/>
      <c r="AA2" s="276"/>
      <c r="AB2" s="276"/>
      <c r="AC2" s="276"/>
    </row>
    <row r="3" spans="1:206" ht="15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X3" s="276"/>
      <c r="Y3" s="276"/>
      <c r="Z3" s="276"/>
      <c r="AA3" s="276"/>
      <c r="AB3" s="276"/>
      <c r="AC3" s="276"/>
    </row>
    <row r="4" spans="1:206" ht="15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X4" s="276"/>
      <c r="Y4" s="276"/>
      <c r="Z4" s="276"/>
      <c r="AA4" s="276"/>
      <c r="AB4" s="276"/>
      <c r="AC4" s="276"/>
    </row>
    <row r="5" spans="1:206" s="22" customFormat="1" ht="15.7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"/>
      <c r="U5" s="21"/>
      <c r="V5" s="21"/>
      <c r="W5" s="21"/>
      <c r="X5" s="276"/>
      <c r="Y5" s="276"/>
      <c r="Z5" s="276"/>
      <c r="AA5" s="276"/>
      <c r="AB5" s="276"/>
      <c r="AC5" s="276"/>
      <c r="AD5" s="240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206" s="22" customFormat="1" ht="20.25">
      <c r="A6" s="277" t="s">
        <v>34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40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206" s="22" customFormat="1" ht="20.25">
      <c r="A7" s="278" t="s">
        <v>243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40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206" s="22" customFormat="1" ht="15.75">
      <c r="A8" s="273" t="s">
        <v>220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40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206" s="30" customFormat="1" ht="15.75">
      <c r="A9" s="212"/>
      <c r="B9" s="23"/>
      <c r="C9" s="23"/>
      <c r="D9" s="23"/>
      <c r="E9" s="23"/>
      <c r="F9" s="23"/>
      <c r="G9" s="23"/>
      <c r="H9" s="23"/>
      <c r="I9" s="23"/>
      <c r="J9" s="145" t="s">
        <v>1</v>
      </c>
      <c r="K9" s="145"/>
      <c r="L9" s="145"/>
      <c r="M9" s="145"/>
      <c r="N9" s="145"/>
      <c r="O9" s="145"/>
      <c r="P9" s="145"/>
      <c r="Q9" s="145"/>
      <c r="R9" s="145"/>
      <c r="S9" s="145"/>
      <c r="T9" s="24"/>
      <c r="U9" s="24"/>
      <c r="V9" s="24"/>
      <c r="W9" s="24"/>
      <c r="X9" s="144"/>
      <c r="Y9" s="24"/>
      <c r="Z9" s="78"/>
      <c r="AA9" s="78"/>
      <c r="AB9" s="24"/>
      <c r="AC9" s="24"/>
      <c r="AD9" s="241"/>
      <c r="AE9" s="25"/>
      <c r="AF9" s="26"/>
      <c r="AG9" s="26"/>
      <c r="AH9" s="26"/>
      <c r="AI9" s="26"/>
      <c r="AJ9" s="26"/>
      <c r="AK9" s="26"/>
      <c r="AL9" s="26"/>
      <c r="AM9" s="26"/>
      <c r="AN9" s="26"/>
      <c r="AO9" s="24"/>
      <c r="AP9" s="24"/>
      <c r="AQ9" s="24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8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</row>
    <row r="10" spans="1:206" s="36" customFormat="1" ht="15.75">
      <c r="A10" s="31"/>
      <c r="B10" s="23"/>
      <c r="C10" s="23"/>
      <c r="D10" s="23"/>
      <c r="E10" s="23"/>
      <c r="F10" s="23"/>
      <c r="G10" s="23"/>
      <c r="H10" s="23"/>
      <c r="I10" s="23"/>
      <c r="J10" s="269" t="s">
        <v>16</v>
      </c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0"/>
      <c r="AP10" s="213"/>
      <c r="AQ10" s="20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3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</row>
    <row r="11" spans="1:206" s="36" customFormat="1" ht="15.75">
      <c r="A11" s="31"/>
      <c r="B11" s="23"/>
      <c r="C11" s="23"/>
      <c r="D11" s="23"/>
      <c r="E11" s="23"/>
      <c r="F11" s="23"/>
      <c r="G11" s="23"/>
      <c r="H11" s="23"/>
      <c r="I11" s="23"/>
      <c r="J11" s="269" t="s">
        <v>48</v>
      </c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0"/>
      <c r="AP11" s="213"/>
      <c r="AQ11" s="20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3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</row>
    <row r="12" spans="1:206" s="36" customFormat="1" ht="15.75">
      <c r="A12" s="31"/>
      <c r="B12" s="23"/>
      <c r="C12" s="23"/>
      <c r="D12" s="23"/>
      <c r="E12" s="23"/>
      <c r="F12" s="23"/>
      <c r="G12" s="23"/>
      <c r="H12" s="23"/>
      <c r="I12" s="23"/>
      <c r="J12" s="269" t="s">
        <v>49</v>
      </c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0"/>
      <c r="AP12" s="213"/>
      <c r="AQ12" s="20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3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</row>
    <row r="13" spans="1:206" s="36" customFormat="1" ht="15.75">
      <c r="A13" s="31"/>
      <c r="B13" s="23"/>
      <c r="C13" s="23"/>
      <c r="D13" s="23"/>
      <c r="E13" s="23"/>
      <c r="F13" s="23"/>
      <c r="G13" s="23"/>
      <c r="H13" s="23"/>
      <c r="I13" s="23"/>
      <c r="J13" s="269" t="s">
        <v>50</v>
      </c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0"/>
      <c r="AP13" s="213"/>
      <c r="AQ13" s="20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</row>
    <row r="14" spans="1:206" s="36" customFormat="1" ht="15.75">
      <c r="A14" s="31"/>
      <c r="B14" s="23"/>
      <c r="C14" s="23"/>
      <c r="D14" s="23"/>
      <c r="E14" s="23"/>
      <c r="F14" s="23"/>
      <c r="G14" s="23"/>
      <c r="H14" s="23"/>
      <c r="I14" s="23"/>
      <c r="J14" s="269" t="s">
        <v>51</v>
      </c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0"/>
      <c r="AP14" s="213"/>
      <c r="AQ14" s="20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</row>
    <row r="15" spans="1:206" s="36" customFormat="1" ht="15.75">
      <c r="A15" s="31"/>
      <c r="B15" s="23"/>
      <c r="C15" s="23"/>
      <c r="D15" s="23"/>
      <c r="E15" s="23"/>
      <c r="F15" s="23"/>
      <c r="G15" s="23"/>
      <c r="H15" s="23"/>
      <c r="I15" s="23"/>
      <c r="J15" s="269" t="s">
        <v>52</v>
      </c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0"/>
      <c r="AP15" s="213"/>
      <c r="AQ15" s="20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</row>
    <row r="16" spans="1:206" s="36" customFormat="1" ht="15.75">
      <c r="A16" s="31"/>
      <c r="B16" s="23"/>
      <c r="C16" s="23"/>
      <c r="D16" s="23"/>
      <c r="E16" s="23"/>
      <c r="F16" s="23"/>
      <c r="G16" s="23"/>
      <c r="H16" s="23"/>
      <c r="I16" s="23"/>
      <c r="J16" s="269" t="s">
        <v>157</v>
      </c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0"/>
      <c r="AP16" s="213"/>
      <c r="AQ16" s="20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3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</row>
    <row r="17" spans="1:206" s="36" customFormat="1" ht="15.75">
      <c r="A17" s="31"/>
      <c r="B17" s="23"/>
      <c r="C17" s="23"/>
      <c r="D17" s="23"/>
      <c r="E17" s="23"/>
      <c r="F17" s="23"/>
      <c r="G17" s="23"/>
      <c r="H17" s="23"/>
      <c r="I17" s="2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42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0"/>
      <c r="AP17" s="213"/>
      <c r="AQ17" s="20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3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</row>
    <row r="18" spans="1:206" s="5" customFormat="1">
      <c r="A18" s="215"/>
      <c r="B18" s="17"/>
      <c r="C18" s="255" t="s">
        <v>2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7"/>
      <c r="R18" s="257"/>
      <c r="S18" s="258"/>
      <c r="T18" s="264" t="s">
        <v>12</v>
      </c>
      <c r="U18" s="248" t="s">
        <v>3</v>
      </c>
      <c r="V18" s="249" t="s">
        <v>38</v>
      </c>
      <c r="W18" s="262"/>
      <c r="X18" s="262"/>
      <c r="Y18" s="262"/>
      <c r="Z18" s="262"/>
      <c r="AA18" s="259"/>
      <c r="AB18" s="249" t="s">
        <v>13</v>
      </c>
      <c r="AC18" s="250"/>
      <c r="AD18" s="243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206" s="5" customFormat="1">
      <c r="A19" s="248"/>
      <c r="B19" s="17"/>
      <c r="C19" s="248" t="s">
        <v>9</v>
      </c>
      <c r="D19" s="248"/>
      <c r="E19" s="248"/>
      <c r="F19" s="248" t="s">
        <v>8</v>
      </c>
      <c r="G19" s="248"/>
      <c r="H19" s="248" t="s">
        <v>7</v>
      </c>
      <c r="I19" s="248"/>
      <c r="J19" s="249" t="s">
        <v>46</v>
      </c>
      <c r="K19" s="270"/>
      <c r="L19" s="270"/>
      <c r="M19" s="270"/>
      <c r="N19" s="270"/>
      <c r="O19" s="270"/>
      <c r="P19" s="270"/>
      <c r="Q19" s="262"/>
      <c r="R19" s="262"/>
      <c r="S19" s="259"/>
      <c r="T19" s="264"/>
      <c r="U19" s="265"/>
      <c r="V19" s="266"/>
      <c r="W19" s="267"/>
      <c r="X19" s="267"/>
      <c r="Y19" s="267"/>
      <c r="Z19" s="267"/>
      <c r="AA19" s="268"/>
      <c r="AB19" s="251"/>
      <c r="AC19" s="252"/>
      <c r="AD19" s="243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06" s="5" customFormat="1" ht="12">
      <c r="A20" s="248"/>
      <c r="B20" s="17"/>
      <c r="C20" s="248"/>
      <c r="D20" s="248"/>
      <c r="E20" s="248"/>
      <c r="F20" s="248"/>
      <c r="G20" s="248"/>
      <c r="H20" s="248"/>
      <c r="I20" s="248"/>
      <c r="J20" s="248" t="s">
        <v>10</v>
      </c>
      <c r="K20" s="248"/>
      <c r="L20" s="271" t="s">
        <v>11</v>
      </c>
      <c r="M20" s="249" t="s">
        <v>328</v>
      </c>
      <c r="N20" s="259"/>
      <c r="O20" s="249" t="s">
        <v>47</v>
      </c>
      <c r="P20" s="262"/>
      <c r="Q20" s="262"/>
      <c r="R20" s="262"/>
      <c r="S20" s="259"/>
      <c r="T20" s="264"/>
      <c r="U20" s="265"/>
      <c r="V20" s="260"/>
      <c r="W20" s="263"/>
      <c r="X20" s="263"/>
      <c r="Y20" s="263"/>
      <c r="Z20" s="263"/>
      <c r="AA20" s="261"/>
      <c r="AB20" s="253"/>
      <c r="AC20" s="254"/>
      <c r="AD20" s="243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206" s="5" customFormat="1" ht="55.5" customHeight="1">
      <c r="A21" s="215"/>
      <c r="B21" s="17"/>
      <c r="C21" s="248"/>
      <c r="D21" s="248"/>
      <c r="E21" s="248"/>
      <c r="F21" s="248"/>
      <c r="G21" s="248"/>
      <c r="H21" s="248"/>
      <c r="I21" s="248"/>
      <c r="J21" s="248"/>
      <c r="K21" s="248"/>
      <c r="L21" s="272"/>
      <c r="M21" s="260"/>
      <c r="N21" s="261"/>
      <c r="O21" s="260"/>
      <c r="P21" s="263"/>
      <c r="Q21" s="263"/>
      <c r="R21" s="263"/>
      <c r="S21" s="261"/>
      <c r="T21" s="264"/>
      <c r="U21" s="265"/>
      <c r="V21" s="215">
        <v>2014</v>
      </c>
      <c r="W21" s="215">
        <v>2015</v>
      </c>
      <c r="X21" s="179">
        <v>2016</v>
      </c>
      <c r="Y21" s="215">
        <v>2017</v>
      </c>
      <c r="Z21" s="215">
        <v>2018</v>
      </c>
      <c r="AA21" s="215">
        <v>2019</v>
      </c>
      <c r="AB21" s="10" t="s">
        <v>14</v>
      </c>
      <c r="AC21" s="10" t="s">
        <v>15</v>
      </c>
      <c r="AD21" s="243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06" s="5" customFormat="1">
      <c r="A22" s="215"/>
      <c r="B22" s="17"/>
      <c r="C22" s="215">
        <v>1</v>
      </c>
      <c r="D22" s="215">
        <v>2</v>
      </c>
      <c r="E22" s="215">
        <v>3</v>
      </c>
      <c r="F22" s="215">
        <v>4</v>
      </c>
      <c r="G22" s="215">
        <v>5</v>
      </c>
      <c r="H22" s="215">
        <v>6</v>
      </c>
      <c r="I22" s="215">
        <v>7</v>
      </c>
      <c r="J22" s="14">
        <v>8</v>
      </c>
      <c r="K22" s="215">
        <v>9</v>
      </c>
      <c r="L22" s="215">
        <v>10</v>
      </c>
      <c r="M22" s="215">
        <v>11</v>
      </c>
      <c r="N22" s="215">
        <v>12</v>
      </c>
      <c r="O22" s="215">
        <v>13</v>
      </c>
      <c r="P22" s="215">
        <v>14</v>
      </c>
      <c r="Q22" s="215">
        <v>15</v>
      </c>
      <c r="R22" s="215">
        <v>16</v>
      </c>
      <c r="S22" s="215">
        <v>17</v>
      </c>
      <c r="T22" s="214">
        <v>18</v>
      </c>
      <c r="U22" s="216">
        <v>19</v>
      </c>
      <c r="V22" s="215">
        <v>20</v>
      </c>
      <c r="W22" s="215">
        <v>21</v>
      </c>
      <c r="X22" s="215">
        <v>22</v>
      </c>
      <c r="Y22" s="215">
        <v>23</v>
      </c>
      <c r="Z22" s="215">
        <v>24</v>
      </c>
      <c r="AA22" s="215">
        <v>25</v>
      </c>
      <c r="AB22" s="215">
        <v>26</v>
      </c>
      <c r="AC22" s="215">
        <v>27</v>
      </c>
      <c r="AD22" s="243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206" s="7" customFormat="1" ht="42.75">
      <c r="A23" s="11"/>
      <c r="B23" s="1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  <c r="R23" s="69"/>
      <c r="S23" s="68"/>
      <c r="T23" s="52" t="s">
        <v>36</v>
      </c>
      <c r="U23" s="46" t="s">
        <v>25</v>
      </c>
      <c r="V23" s="82">
        <v>76284</v>
      </c>
      <c r="W23" s="82">
        <f>SUM(W29,W86,W168,W234,W317)</f>
        <v>76711.535199999998</v>
      </c>
      <c r="X23" s="82">
        <f>SUM(X29,X86,X168,X234,X304,X317)</f>
        <v>112678.18000000001</v>
      </c>
      <c r="Y23" s="82">
        <f>SUM(Y29,Y86,Y168,Y234,Y304,Y317)</f>
        <v>104558.14000000001</v>
      </c>
      <c r="Z23" s="82">
        <f>SUM(Z29,Z86,Z168,Z234,Z304,Z317)</f>
        <v>77968.5</v>
      </c>
      <c r="AA23" s="82">
        <f>SUM(AA29,AA86,AA168,AA234,AA304,AA317)</f>
        <v>77914.5</v>
      </c>
      <c r="AB23" s="82" t="s">
        <v>155</v>
      </c>
      <c r="AC23" s="63">
        <v>2019</v>
      </c>
      <c r="AD23" s="244">
        <f>SUM(V23:AA23)</f>
        <v>526114.85519999999</v>
      </c>
      <c r="AE23" s="53"/>
      <c r="AF23" s="8"/>
      <c r="AG23" s="8"/>
      <c r="AH23" s="8"/>
      <c r="AI23" s="8"/>
      <c r="AJ23" s="8"/>
      <c r="AK23" s="8"/>
      <c r="AL23" s="8"/>
      <c r="AM23" s="8"/>
      <c r="AN23" s="8"/>
    </row>
    <row r="24" spans="1:206" s="121" customFormat="1" ht="22.5" customHeight="1">
      <c r="A24" s="114"/>
      <c r="B24" s="115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16"/>
      <c r="R24" s="116"/>
      <c r="S24" s="67"/>
      <c r="T24" s="122" t="s">
        <v>40</v>
      </c>
      <c r="U24" s="117" t="s">
        <v>25</v>
      </c>
      <c r="V24" s="85">
        <f>SUM(V29,V86,V168,V234)</f>
        <v>71560.23000000001</v>
      </c>
      <c r="W24" s="85">
        <f>SUM(W29,W86,W168,W234)</f>
        <v>71773.785199999998</v>
      </c>
      <c r="X24" s="85">
        <f>SUM(X29,X86,X168,X234,X304)</f>
        <v>107103.1</v>
      </c>
      <c r="Y24" s="85">
        <f>SUM(Y29,Y86,Y168,Y234,Y304)</f>
        <v>98362.340000000011</v>
      </c>
      <c r="Z24" s="85">
        <f>SUM(Z29,Z86,Z168,Z234,Z304)</f>
        <v>71832</v>
      </c>
      <c r="AA24" s="85">
        <f>SUM(AA29,AA86,AA168,AA234,AA304)</f>
        <v>71778</v>
      </c>
      <c r="AB24" s="85" t="s">
        <v>155</v>
      </c>
      <c r="AC24" s="118">
        <v>2019</v>
      </c>
      <c r="AD24" s="244">
        <f>SUM(V24:AA24)</f>
        <v>492409.45520000003</v>
      </c>
      <c r="AE24" s="120"/>
      <c r="AF24" s="119"/>
      <c r="AG24" s="119"/>
      <c r="AH24" s="119"/>
      <c r="AI24" s="119"/>
      <c r="AJ24" s="119"/>
      <c r="AK24" s="119"/>
      <c r="AL24" s="119"/>
      <c r="AM24" s="119"/>
      <c r="AN24" s="119"/>
    </row>
    <row r="25" spans="1:206" s="7" customFormat="1" ht="90">
      <c r="A25" s="11"/>
      <c r="B25" s="1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43"/>
      <c r="S25" s="43"/>
      <c r="T25" s="9" t="s">
        <v>57</v>
      </c>
      <c r="U25" s="215"/>
      <c r="V25" s="83"/>
      <c r="W25" s="38"/>
      <c r="X25" s="141"/>
      <c r="Y25" s="83"/>
      <c r="Z25" s="84"/>
      <c r="AA25" s="84"/>
      <c r="AB25" s="85"/>
      <c r="AC25" s="13"/>
      <c r="AD25" s="53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206" s="8" customFormat="1" ht="44.25" customHeight="1">
      <c r="A26" s="11"/>
      <c r="B26" s="1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43"/>
      <c r="S26" s="43"/>
      <c r="T26" s="9" t="s">
        <v>58</v>
      </c>
      <c r="U26" s="215" t="s">
        <v>6</v>
      </c>
      <c r="V26" s="86">
        <v>80</v>
      </c>
      <c r="W26" s="137">
        <v>80</v>
      </c>
      <c r="X26" s="86">
        <v>93</v>
      </c>
      <c r="Y26" s="86">
        <v>85</v>
      </c>
      <c r="Z26" s="86">
        <v>85.5</v>
      </c>
      <c r="AA26" s="86">
        <v>86</v>
      </c>
      <c r="AB26" s="86">
        <v>93</v>
      </c>
      <c r="AC26" s="13">
        <v>2019</v>
      </c>
      <c r="AD26" s="53"/>
    </row>
    <row r="27" spans="1:206" s="8" customFormat="1" ht="30">
      <c r="A27" s="11"/>
      <c r="B27" s="1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43"/>
      <c r="S27" s="43"/>
      <c r="T27" s="9" t="s">
        <v>59</v>
      </c>
      <c r="U27" s="215" t="s">
        <v>6</v>
      </c>
      <c r="V27" s="86">
        <v>83</v>
      </c>
      <c r="W27" s="137">
        <v>83</v>
      </c>
      <c r="X27" s="86">
        <v>84.4</v>
      </c>
      <c r="Y27" s="86">
        <v>85</v>
      </c>
      <c r="Z27" s="86">
        <v>86</v>
      </c>
      <c r="AA27" s="86">
        <v>87</v>
      </c>
      <c r="AB27" s="86">
        <v>87</v>
      </c>
      <c r="AC27" s="13">
        <v>2019</v>
      </c>
      <c r="AD27" s="53"/>
    </row>
    <row r="28" spans="1:206" s="8" customFormat="1" ht="43.5" customHeight="1">
      <c r="A28" s="11"/>
      <c r="B28" s="1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3"/>
      <c r="S28" s="43"/>
      <c r="T28" s="9" t="s">
        <v>60</v>
      </c>
      <c r="U28" s="215" t="s">
        <v>6</v>
      </c>
      <c r="V28" s="86">
        <v>76</v>
      </c>
      <c r="W28" s="137">
        <v>76</v>
      </c>
      <c r="X28" s="86">
        <v>89</v>
      </c>
      <c r="Y28" s="86">
        <v>79</v>
      </c>
      <c r="Z28" s="86">
        <v>80</v>
      </c>
      <c r="AA28" s="86">
        <v>81</v>
      </c>
      <c r="AB28" s="86">
        <v>89</v>
      </c>
      <c r="AC28" s="13">
        <v>2019</v>
      </c>
      <c r="AD28" s="53"/>
    </row>
    <row r="29" spans="1:206" s="8" customFormat="1" ht="44.25" customHeight="1">
      <c r="A29" s="11"/>
      <c r="B29" s="1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69"/>
      <c r="S29" s="69"/>
      <c r="T29" s="45" t="s">
        <v>349</v>
      </c>
      <c r="U29" s="46" t="s">
        <v>25</v>
      </c>
      <c r="V29" s="82">
        <f t="shared" ref="V29:AA29" si="0">SUM(V30,V56)</f>
        <v>35664.899999999994</v>
      </c>
      <c r="W29" s="82">
        <f t="shared" si="0"/>
        <v>34698.978999999999</v>
      </c>
      <c r="X29" s="82">
        <f t="shared" si="0"/>
        <v>42721.95</v>
      </c>
      <c r="Y29" s="82">
        <f t="shared" si="0"/>
        <v>42322.781999999999</v>
      </c>
      <c r="Z29" s="82">
        <f t="shared" si="0"/>
        <v>34703.9</v>
      </c>
      <c r="AA29" s="82">
        <f t="shared" si="0"/>
        <v>34663.9</v>
      </c>
      <c r="AB29" s="82" t="s">
        <v>155</v>
      </c>
      <c r="AC29" s="62">
        <v>2019</v>
      </c>
      <c r="AD29" s="244">
        <f>SUM(V29:AA29)</f>
        <v>224776.41099999996</v>
      </c>
      <c r="AE29" s="54"/>
    </row>
    <row r="30" spans="1:206" s="8" customFormat="1" ht="42.75">
      <c r="A30" s="11"/>
      <c r="B30" s="12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55"/>
      <c r="R30" s="55"/>
      <c r="S30" s="55"/>
      <c r="T30" s="170" t="s">
        <v>61</v>
      </c>
      <c r="U30" s="201" t="s">
        <v>25</v>
      </c>
      <c r="V30" s="202">
        <f>SUM(V37,V44,V41,V47,V50)</f>
        <v>35424.899999999994</v>
      </c>
      <c r="W30" s="202">
        <f>SUM(W37,W44,W41,W47,W50)</f>
        <v>34558.978999999999</v>
      </c>
      <c r="X30" s="202">
        <f>SUM(X37,X44,X41,X47,X50)</f>
        <v>33393.15</v>
      </c>
      <c r="Y30" s="202">
        <f>SUM(Y37,Y52,Y44,Y41,Y47,Y50,Y54)</f>
        <v>40195.31</v>
      </c>
      <c r="Z30" s="202">
        <f>SUM(Z37,Z44,Z41,Z47,Z50)</f>
        <v>33955.9</v>
      </c>
      <c r="AA30" s="202">
        <f>SUM(AA37,AA44,AA41,AA47,AA50)</f>
        <v>33955.9</v>
      </c>
      <c r="AB30" s="202" t="s">
        <v>155</v>
      </c>
      <c r="AC30" s="80">
        <v>2019</v>
      </c>
      <c r="AD30" s="244">
        <f>SUM(V30:AA30)</f>
        <v>211484.13899999997</v>
      </c>
      <c r="AE30" s="54"/>
      <c r="AF30" s="54"/>
      <c r="AG30" s="54"/>
    </row>
    <row r="31" spans="1:206" s="8" customFormat="1" ht="61.5" customHeight="1">
      <c r="A31" s="11"/>
      <c r="B31" s="1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43"/>
      <c r="S31" s="43"/>
      <c r="T31" s="9" t="s">
        <v>62</v>
      </c>
      <c r="U31" s="215" t="s">
        <v>6</v>
      </c>
      <c r="V31" s="86">
        <f t="shared" ref="V31:AA31" si="1">V30/V24*100</f>
        <v>49.503613948697463</v>
      </c>
      <c r="W31" s="86">
        <f t="shared" si="1"/>
        <v>48.149862660441102</v>
      </c>
      <c r="X31" s="86">
        <f t="shared" si="1"/>
        <v>31.178509305519636</v>
      </c>
      <c r="Y31" s="86">
        <f t="shared" si="1"/>
        <v>40.86453209632873</v>
      </c>
      <c r="Z31" s="86">
        <f t="shared" si="1"/>
        <v>47.271271856554186</v>
      </c>
      <c r="AA31" s="86">
        <f t="shared" si="1"/>
        <v>47.30683496335925</v>
      </c>
      <c r="AB31" s="86">
        <f>V31</f>
        <v>49.503613948697463</v>
      </c>
      <c r="AC31" s="13">
        <v>2019</v>
      </c>
      <c r="AD31" s="244"/>
    </row>
    <row r="32" spans="1:206" s="8" customFormat="1" ht="45">
      <c r="A32" s="11"/>
      <c r="B32" s="1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43"/>
      <c r="S32" s="43"/>
      <c r="T32" s="9" t="s">
        <v>63</v>
      </c>
      <c r="U32" s="215" t="s">
        <v>6</v>
      </c>
      <c r="V32" s="86">
        <v>6.9</v>
      </c>
      <c r="W32" s="86">
        <v>6.9</v>
      </c>
      <c r="X32" s="180">
        <v>9</v>
      </c>
      <c r="Y32" s="86">
        <v>10</v>
      </c>
      <c r="Z32" s="86">
        <v>10.5</v>
      </c>
      <c r="AA32" s="86">
        <v>11</v>
      </c>
      <c r="AB32" s="86">
        <v>11</v>
      </c>
      <c r="AC32" s="13">
        <v>2019</v>
      </c>
      <c r="AD32" s="244"/>
    </row>
    <row r="33" spans="1:30" s="8" customFormat="1" ht="30">
      <c r="A33" s="11"/>
      <c r="B33" s="1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3"/>
      <c r="S33" s="43"/>
      <c r="T33" s="37" t="s">
        <v>64</v>
      </c>
      <c r="U33" s="215" t="s">
        <v>6</v>
      </c>
      <c r="V33" s="86">
        <v>100</v>
      </c>
      <c r="W33" s="86">
        <v>100</v>
      </c>
      <c r="X33" s="180">
        <v>100</v>
      </c>
      <c r="Y33" s="86">
        <v>100</v>
      </c>
      <c r="Z33" s="86">
        <v>100</v>
      </c>
      <c r="AA33" s="86">
        <v>100</v>
      </c>
      <c r="AB33" s="86">
        <v>100</v>
      </c>
      <c r="AC33" s="126">
        <v>2019</v>
      </c>
      <c r="AD33" s="244"/>
    </row>
    <row r="34" spans="1:30" s="8" customFormat="1" ht="30">
      <c r="A34" s="11"/>
      <c r="B34" s="1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43"/>
      <c r="S34" s="43"/>
      <c r="T34" s="9" t="s">
        <v>65</v>
      </c>
      <c r="U34" s="215" t="s">
        <v>4</v>
      </c>
      <c r="V34" s="56">
        <v>1</v>
      </c>
      <c r="W34" s="56">
        <v>1</v>
      </c>
      <c r="X34" s="138">
        <v>1</v>
      </c>
      <c r="Y34" s="56">
        <v>1</v>
      </c>
      <c r="Z34" s="56">
        <v>1</v>
      </c>
      <c r="AA34" s="56">
        <v>1</v>
      </c>
      <c r="AB34" s="231">
        <f>SUM(V34:AA34)</f>
        <v>6</v>
      </c>
      <c r="AC34" s="13">
        <v>2019</v>
      </c>
      <c r="AD34" s="244"/>
    </row>
    <row r="35" spans="1:30" s="8" customFormat="1" ht="45">
      <c r="A35" s="11"/>
      <c r="B35" s="1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43"/>
      <c r="S35" s="43"/>
      <c r="T35" s="9" t="s">
        <v>66</v>
      </c>
      <c r="U35" s="215" t="s">
        <v>5</v>
      </c>
      <c r="V35" s="56">
        <v>2</v>
      </c>
      <c r="W35" s="56">
        <v>2</v>
      </c>
      <c r="X35" s="138">
        <v>2</v>
      </c>
      <c r="Y35" s="56">
        <v>2</v>
      </c>
      <c r="Z35" s="56">
        <v>2</v>
      </c>
      <c r="AA35" s="56">
        <v>2</v>
      </c>
      <c r="AB35" s="231">
        <f>SUM(V35:AA35)</f>
        <v>12</v>
      </c>
      <c r="AC35" s="13">
        <v>2019</v>
      </c>
      <c r="AD35" s="244"/>
    </row>
    <row r="36" spans="1:30" s="8" customFormat="1" ht="45">
      <c r="A36" s="11"/>
      <c r="B36" s="1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3"/>
      <c r="S36" s="43"/>
      <c r="T36" s="9" t="s">
        <v>67</v>
      </c>
      <c r="U36" s="215" t="s">
        <v>5</v>
      </c>
      <c r="V36" s="56">
        <v>25</v>
      </c>
      <c r="W36" s="56">
        <v>25</v>
      </c>
      <c r="X36" s="138">
        <v>25</v>
      </c>
      <c r="Y36" s="56">
        <v>25</v>
      </c>
      <c r="Z36" s="56">
        <v>25</v>
      </c>
      <c r="AA36" s="56">
        <v>25</v>
      </c>
      <c r="AB36" s="231">
        <f>SUM(V36:AA36)</f>
        <v>150</v>
      </c>
      <c r="AC36" s="13">
        <v>2019</v>
      </c>
      <c r="AD36" s="244"/>
    </row>
    <row r="37" spans="1:30" s="8" customFormat="1" ht="60">
      <c r="A37" s="11"/>
      <c r="B37" s="11"/>
      <c r="C37" s="42">
        <v>6</v>
      </c>
      <c r="D37" s="49">
        <v>5</v>
      </c>
      <c r="E37" s="49">
        <v>6</v>
      </c>
      <c r="F37" s="67">
        <v>0</v>
      </c>
      <c r="G37" s="67">
        <v>7</v>
      </c>
      <c r="H37" s="67">
        <v>0</v>
      </c>
      <c r="I37" s="67">
        <v>3</v>
      </c>
      <c r="J37" s="49">
        <v>0</v>
      </c>
      <c r="K37" s="49">
        <v>2</v>
      </c>
      <c r="L37" s="49">
        <v>1</v>
      </c>
      <c r="M37" s="49">
        <v>0</v>
      </c>
      <c r="N37" s="49">
        <v>1</v>
      </c>
      <c r="O37" s="42">
        <v>2</v>
      </c>
      <c r="P37" s="42">
        <v>1</v>
      </c>
      <c r="Q37" s="43">
        <v>0</v>
      </c>
      <c r="R37" s="43">
        <v>1</v>
      </c>
      <c r="S37" s="43" t="s">
        <v>44</v>
      </c>
      <c r="T37" s="9" t="s">
        <v>68</v>
      </c>
      <c r="U37" s="215" t="s">
        <v>25</v>
      </c>
      <c r="V37" s="180">
        <v>24661.200000000001</v>
      </c>
      <c r="W37" s="180">
        <v>25352.62</v>
      </c>
      <c r="X37" s="86">
        <v>24946.85</v>
      </c>
      <c r="Y37" s="234">
        <v>24297.200000000001</v>
      </c>
      <c r="Z37" s="85">
        <v>25286</v>
      </c>
      <c r="AA37" s="85">
        <v>25286</v>
      </c>
      <c r="AB37" s="180" t="s">
        <v>155</v>
      </c>
      <c r="AC37" s="13">
        <v>2019</v>
      </c>
      <c r="AD37" s="244"/>
    </row>
    <row r="38" spans="1:30" s="8" customFormat="1" ht="45">
      <c r="A38" s="11"/>
      <c r="B38" s="12"/>
      <c r="C38" s="42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2"/>
      <c r="P38" s="42"/>
      <c r="Q38" s="43"/>
      <c r="R38" s="43"/>
      <c r="S38" s="43"/>
      <c r="T38" s="9" t="s">
        <v>250</v>
      </c>
      <c r="U38" s="215" t="s">
        <v>6</v>
      </c>
      <c r="V38" s="86">
        <f>V37*100/V29</f>
        <v>69.146976439019895</v>
      </c>
      <c r="W38" s="180">
        <f>W37*100/W29</f>
        <v>73.06445529708526</v>
      </c>
      <c r="X38" s="180" t="s">
        <v>155</v>
      </c>
      <c r="Y38" s="86" t="s">
        <v>155</v>
      </c>
      <c r="Z38" s="86" t="s">
        <v>155</v>
      </c>
      <c r="AA38" s="86" t="s">
        <v>155</v>
      </c>
      <c r="AB38" s="86">
        <v>73.099999999999994</v>
      </c>
      <c r="AC38" s="13">
        <v>2017</v>
      </c>
      <c r="AD38" s="244"/>
    </row>
    <row r="39" spans="1:30" s="8" customFormat="1" ht="45">
      <c r="A39" s="11"/>
      <c r="B39" s="12"/>
      <c r="C39" s="4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2"/>
      <c r="P39" s="42"/>
      <c r="Q39" s="43"/>
      <c r="R39" s="43"/>
      <c r="S39" s="43"/>
      <c r="T39" s="61" t="s">
        <v>251</v>
      </c>
      <c r="U39" s="179" t="s">
        <v>6</v>
      </c>
      <c r="V39" s="180" t="s">
        <v>155</v>
      </c>
      <c r="W39" s="180" t="s">
        <v>155</v>
      </c>
      <c r="X39" s="180">
        <v>83.5</v>
      </c>
      <c r="Y39" s="180">
        <v>66.2</v>
      </c>
      <c r="Z39" s="180">
        <v>67.7</v>
      </c>
      <c r="AA39" s="180">
        <v>67.7</v>
      </c>
      <c r="AB39" s="180">
        <v>100</v>
      </c>
      <c r="AC39" s="13"/>
      <c r="AD39" s="244"/>
    </row>
    <row r="40" spans="1:30" s="8" customFormat="1" ht="32.25" hidden="1" customHeight="1">
      <c r="A40" s="11"/>
      <c r="B40" s="12"/>
      <c r="C40" s="4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2"/>
      <c r="P40" s="42"/>
      <c r="Q40" s="43"/>
      <c r="R40" s="43"/>
      <c r="S40" s="43"/>
      <c r="T40" s="211" t="s">
        <v>221</v>
      </c>
      <c r="U40" s="215" t="s">
        <v>25</v>
      </c>
      <c r="V40" s="180" t="s">
        <v>155</v>
      </c>
      <c r="W40" s="180" t="s">
        <v>155</v>
      </c>
      <c r="X40" s="180" t="s">
        <v>155</v>
      </c>
      <c r="Y40" s="180">
        <v>23.82</v>
      </c>
      <c r="Z40" s="180" t="s">
        <v>155</v>
      </c>
      <c r="AA40" s="180" t="s">
        <v>155</v>
      </c>
      <c r="AB40" s="180">
        <f>Y40</f>
        <v>23.82</v>
      </c>
      <c r="AC40" s="13"/>
      <c r="AD40" s="244"/>
    </row>
    <row r="41" spans="1:30" s="8" customFormat="1" ht="60">
      <c r="A41" s="11"/>
      <c r="B41" s="12"/>
      <c r="C41" s="42">
        <v>6</v>
      </c>
      <c r="D41" s="49">
        <v>5</v>
      </c>
      <c r="E41" s="49">
        <v>6</v>
      </c>
      <c r="F41" s="67">
        <v>0</v>
      </c>
      <c r="G41" s="67">
        <v>7</v>
      </c>
      <c r="H41" s="67">
        <v>0</v>
      </c>
      <c r="I41" s="67">
        <v>3</v>
      </c>
      <c r="J41" s="49">
        <v>0</v>
      </c>
      <c r="K41" s="49">
        <v>2</v>
      </c>
      <c r="L41" s="49">
        <v>1</v>
      </c>
      <c r="M41" s="49">
        <v>0</v>
      </c>
      <c r="N41" s="49">
        <v>1</v>
      </c>
      <c r="O41" s="42">
        <v>2</v>
      </c>
      <c r="P41" s="42">
        <v>1</v>
      </c>
      <c r="Q41" s="43">
        <v>0</v>
      </c>
      <c r="R41" s="43">
        <v>2</v>
      </c>
      <c r="S41" s="43" t="s">
        <v>44</v>
      </c>
      <c r="T41" s="9" t="s">
        <v>69</v>
      </c>
      <c r="U41" s="215" t="s">
        <v>25</v>
      </c>
      <c r="V41" s="180">
        <v>7516.1</v>
      </c>
      <c r="W41" s="180">
        <v>5643.2790000000005</v>
      </c>
      <c r="X41" s="86">
        <v>5985.6</v>
      </c>
      <c r="Y41" s="130">
        <v>6528</v>
      </c>
      <c r="Z41" s="97">
        <v>6163</v>
      </c>
      <c r="AA41" s="97">
        <v>6163</v>
      </c>
      <c r="AB41" s="180" t="s">
        <v>155</v>
      </c>
      <c r="AC41" s="13">
        <v>2019</v>
      </c>
      <c r="AD41" s="244"/>
    </row>
    <row r="42" spans="1:30" s="8" customFormat="1" ht="45" customHeight="1">
      <c r="A42" s="11"/>
      <c r="B42" s="12"/>
      <c r="C42" s="42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2"/>
      <c r="P42" s="42"/>
      <c r="Q42" s="43"/>
      <c r="R42" s="43"/>
      <c r="S42" s="43"/>
      <c r="T42" s="61" t="s">
        <v>252</v>
      </c>
      <c r="U42" s="215" t="s">
        <v>6</v>
      </c>
      <c r="V42" s="89">
        <f>V41*100/V29</f>
        <v>21.074221433398105</v>
      </c>
      <c r="W42" s="89">
        <f>W41*100/W29</f>
        <v>16.263530405318267</v>
      </c>
      <c r="X42" s="180" t="s">
        <v>155</v>
      </c>
      <c r="Y42" s="86" t="s">
        <v>155</v>
      </c>
      <c r="Z42" s="86" t="s">
        <v>155</v>
      </c>
      <c r="AA42" s="86" t="s">
        <v>155</v>
      </c>
      <c r="AB42" s="89">
        <v>21.1</v>
      </c>
      <c r="AC42" s="126">
        <v>2014</v>
      </c>
      <c r="AD42" s="244"/>
    </row>
    <row r="43" spans="1:30" s="8" customFormat="1" ht="45.75" customHeight="1">
      <c r="A43" s="11"/>
      <c r="B43" s="12"/>
      <c r="C43" s="42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2"/>
      <c r="P43" s="42"/>
      <c r="Q43" s="43"/>
      <c r="R43" s="43"/>
      <c r="S43" s="43"/>
      <c r="T43" s="61" t="s">
        <v>253</v>
      </c>
      <c r="U43" s="179" t="s">
        <v>6</v>
      </c>
      <c r="V43" s="180" t="s">
        <v>155</v>
      </c>
      <c r="W43" s="180" t="s">
        <v>155</v>
      </c>
      <c r="X43" s="181">
        <v>106.1</v>
      </c>
      <c r="Y43" s="86">
        <v>93.8</v>
      </c>
      <c r="Z43" s="86">
        <v>77.099999999999994</v>
      </c>
      <c r="AA43" s="86">
        <v>77.099999999999994</v>
      </c>
      <c r="AB43" s="181">
        <v>100</v>
      </c>
      <c r="AC43" s="126"/>
      <c r="AD43" s="244"/>
    </row>
    <row r="44" spans="1:30" s="8" customFormat="1" ht="44.25" customHeight="1">
      <c r="A44" s="11"/>
      <c r="B44" s="12"/>
      <c r="C44" s="42">
        <v>6</v>
      </c>
      <c r="D44" s="49">
        <v>5</v>
      </c>
      <c r="E44" s="49">
        <v>6</v>
      </c>
      <c r="F44" s="67">
        <v>0</v>
      </c>
      <c r="G44" s="67">
        <v>7</v>
      </c>
      <c r="H44" s="67">
        <v>0</v>
      </c>
      <c r="I44" s="67">
        <v>3</v>
      </c>
      <c r="J44" s="49">
        <v>0</v>
      </c>
      <c r="K44" s="49">
        <v>2</v>
      </c>
      <c r="L44" s="49">
        <v>1</v>
      </c>
      <c r="M44" s="49">
        <v>0</v>
      </c>
      <c r="N44" s="49">
        <v>1</v>
      </c>
      <c r="O44" s="42">
        <v>2</v>
      </c>
      <c r="P44" s="42">
        <v>1</v>
      </c>
      <c r="Q44" s="43">
        <v>0</v>
      </c>
      <c r="R44" s="43">
        <v>5</v>
      </c>
      <c r="S44" s="43" t="s">
        <v>44</v>
      </c>
      <c r="T44" s="9" t="s">
        <v>70</v>
      </c>
      <c r="U44" s="215" t="s">
        <v>25</v>
      </c>
      <c r="V44" s="192">
        <v>3212.2</v>
      </c>
      <c r="W44" s="192">
        <v>3538.08</v>
      </c>
      <c r="X44" s="193">
        <v>2000.7</v>
      </c>
      <c r="Y44" s="130">
        <v>2340.5</v>
      </c>
      <c r="Z44" s="196">
        <v>2394.5</v>
      </c>
      <c r="AA44" s="196">
        <v>2394.5</v>
      </c>
      <c r="AB44" s="180" t="s">
        <v>155</v>
      </c>
      <c r="AC44" s="13">
        <v>2019</v>
      </c>
      <c r="AD44" s="244"/>
    </row>
    <row r="45" spans="1:30" s="8" customFormat="1" ht="43.5" customHeight="1">
      <c r="A45" s="11"/>
      <c r="B45" s="12"/>
      <c r="C45" s="42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2"/>
      <c r="P45" s="42"/>
      <c r="Q45" s="43"/>
      <c r="R45" s="43"/>
      <c r="S45" s="43"/>
      <c r="T45" s="61" t="s">
        <v>128</v>
      </c>
      <c r="U45" s="215" t="s">
        <v>6</v>
      </c>
      <c r="V45" s="89">
        <f>V44/V29*100</f>
        <v>9.0066143463180897</v>
      </c>
      <c r="W45" s="181">
        <f>W44/W29*100</f>
        <v>10.196495983354438</v>
      </c>
      <c r="X45" s="180" t="s">
        <v>155</v>
      </c>
      <c r="Y45" s="86" t="s">
        <v>155</v>
      </c>
      <c r="Z45" s="86" t="s">
        <v>155</v>
      </c>
      <c r="AA45" s="86" t="s">
        <v>155</v>
      </c>
      <c r="AB45" s="89">
        <v>10.199999999999999</v>
      </c>
      <c r="AC45" s="126">
        <v>2015</v>
      </c>
      <c r="AD45" s="244"/>
    </row>
    <row r="46" spans="1:30" s="8" customFormat="1" ht="30">
      <c r="A46" s="11"/>
      <c r="B46" s="12"/>
      <c r="C46" s="42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2"/>
      <c r="P46" s="42"/>
      <c r="Q46" s="43"/>
      <c r="R46" s="43"/>
      <c r="S46" s="43"/>
      <c r="T46" s="61" t="s">
        <v>305</v>
      </c>
      <c r="U46" s="179" t="s">
        <v>6</v>
      </c>
      <c r="V46" s="180" t="s">
        <v>155</v>
      </c>
      <c r="W46" s="180" t="s">
        <v>155</v>
      </c>
      <c r="X46" s="181">
        <v>100</v>
      </c>
      <c r="Y46" s="181">
        <v>100</v>
      </c>
      <c r="Z46" s="181">
        <v>100</v>
      </c>
      <c r="AA46" s="181">
        <v>100</v>
      </c>
      <c r="AB46" s="181">
        <v>100</v>
      </c>
      <c r="AC46" s="126"/>
      <c r="AD46" s="244"/>
    </row>
    <row r="47" spans="1:30" s="8" customFormat="1" ht="48" customHeight="1">
      <c r="A47" s="11"/>
      <c r="B47" s="12"/>
      <c r="C47" s="42">
        <v>6</v>
      </c>
      <c r="D47" s="49">
        <v>5</v>
      </c>
      <c r="E47" s="49">
        <v>6</v>
      </c>
      <c r="F47" s="67">
        <v>0</v>
      </c>
      <c r="G47" s="67">
        <v>7</v>
      </c>
      <c r="H47" s="67">
        <v>0</v>
      </c>
      <c r="I47" s="67">
        <v>3</v>
      </c>
      <c r="J47" s="49">
        <v>0</v>
      </c>
      <c r="K47" s="49">
        <v>2</v>
      </c>
      <c r="L47" s="49">
        <v>1</v>
      </c>
      <c r="M47" s="49">
        <v>0</v>
      </c>
      <c r="N47" s="49">
        <v>1</v>
      </c>
      <c r="O47" s="42">
        <v>2</v>
      </c>
      <c r="P47" s="42">
        <v>1</v>
      </c>
      <c r="Q47" s="43">
        <v>0</v>
      </c>
      <c r="R47" s="43">
        <v>7</v>
      </c>
      <c r="S47" s="43" t="s">
        <v>44</v>
      </c>
      <c r="T47" s="9" t="s">
        <v>129</v>
      </c>
      <c r="U47" s="215" t="s">
        <v>25</v>
      </c>
      <c r="V47" s="181">
        <v>22.7</v>
      </c>
      <c r="W47" s="181">
        <v>25</v>
      </c>
      <c r="X47" s="89">
        <v>100</v>
      </c>
      <c r="Y47" s="130">
        <v>203.1</v>
      </c>
      <c r="Z47" s="87">
        <v>112.4</v>
      </c>
      <c r="AA47" s="87">
        <v>112.4</v>
      </c>
      <c r="AB47" s="181" t="s">
        <v>155</v>
      </c>
      <c r="AC47" s="13">
        <v>2019</v>
      </c>
      <c r="AD47" s="244"/>
    </row>
    <row r="48" spans="1:30" s="8" customFormat="1" ht="75">
      <c r="A48" s="11"/>
      <c r="B48" s="12"/>
      <c r="C48" s="42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2"/>
      <c r="P48" s="42"/>
      <c r="Q48" s="43"/>
      <c r="R48" s="43"/>
      <c r="S48" s="43"/>
      <c r="T48" s="61" t="s">
        <v>254</v>
      </c>
      <c r="U48" s="215" t="s">
        <v>6</v>
      </c>
      <c r="V48" s="181">
        <f>V47/V29*100</f>
        <v>6.3648012471645796E-2</v>
      </c>
      <c r="W48" s="89">
        <f>W47/W29*100</f>
        <v>7.2048229430612357E-2</v>
      </c>
      <c r="X48" s="180" t="s">
        <v>155</v>
      </c>
      <c r="Y48" s="86" t="s">
        <v>155</v>
      </c>
      <c r="Z48" s="86" t="s">
        <v>155</v>
      </c>
      <c r="AA48" s="86" t="s">
        <v>155</v>
      </c>
      <c r="AB48" s="89">
        <v>0.1</v>
      </c>
      <c r="AC48" s="126">
        <v>2016</v>
      </c>
      <c r="AD48" s="244"/>
    </row>
    <row r="49" spans="1:30" s="8" customFormat="1" ht="30">
      <c r="A49" s="11"/>
      <c r="B49" s="12"/>
      <c r="C49" s="42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2"/>
      <c r="P49" s="42"/>
      <c r="Q49" s="43"/>
      <c r="R49" s="43"/>
      <c r="S49" s="43"/>
      <c r="T49" s="61" t="s">
        <v>255</v>
      </c>
      <c r="U49" s="179" t="s">
        <v>6</v>
      </c>
      <c r="V49" s="180" t="s">
        <v>155</v>
      </c>
      <c r="W49" s="180" t="s">
        <v>155</v>
      </c>
      <c r="X49" s="181">
        <v>100</v>
      </c>
      <c r="Y49" s="181">
        <v>100</v>
      </c>
      <c r="Z49" s="181">
        <v>100</v>
      </c>
      <c r="AA49" s="181">
        <v>100</v>
      </c>
      <c r="AB49" s="181">
        <v>100</v>
      </c>
      <c r="AC49" s="126"/>
      <c r="AD49" s="244"/>
    </row>
    <row r="50" spans="1:30" s="8" customFormat="1" ht="31.5" customHeight="1">
      <c r="A50" s="11"/>
      <c r="B50" s="12"/>
      <c r="C50" s="42">
        <v>6</v>
      </c>
      <c r="D50" s="49">
        <v>5</v>
      </c>
      <c r="E50" s="49">
        <v>6</v>
      </c>
      <c r="F50" s="67">
        <v>0</v>
      </c>
      <c r="G50" s="67">
        <v>7</v>
      </c>
      <c r="H50" s="67">
        <v>0</v>
      </c>
      <c r="I50" s="67">
        <v>3</v>
      </c>
      <c r="J50" s="49">
        <v>0</v>
      </c>
      <c r="K50" s="49">
        <v>2</v>
      </c>
      <c r="L50" s="49">
        <v>1</v>
      </c>
      <c r="M50" s="49">
        <v>0</v>
      </c>
      <c r="N50" s="49">
        <v>1</v>
      </c>
      <c r="O50" s="42">
        <v>2</v>
      </c>
      <c r="P50" s="42">
        <v>1</v>
      </c>
      <c r="Q50" s="43">
        <v>0</v>
      </c>
      <c r="R50" s="43">
        <v>9</v>
      </c>
      <c r="S50" s="43" t="s">
        <v>44</v>
      </c>
      <c r="T50" s="37" t="s">
        <v>319</v>
      </c>
      <c r="U50" s="215" t="s">
        <v>25</v>
      </c>
      <c r="V50" s="107">
        <v>12.7</v>
      </c>
      <c r="W50" s="92">
        <v>0</v>
      </c>
      <c r="X50" s="107">
        <v>360</v>
      </c>
      <c r="Y50" s="130">
        <v>344</v>
      </c>
      <c r="Z50" s="87">
        <v>0</v>
      </c>
      <c r="AA50" s="87">
        <v>0</v>
      </c>
      <c r="AB50" s="181" t="s">
        <v>155</v>
      </c>
      <c r="AC50" s="13">
        <v>2014</v>
      </c>
      <c r="AD50" s="244"/>
    </row>
    <row r="51" spans="1:30" s="8" customFormat="1" ht="45">
      <c r="A51" s="11"/>
      <c r="B51" s="12"/>
      <c r="C51" s="42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2"/>
      <c r="P51" s="42"/>
      <c r="Q51" s="43"/>
      <c r="R51" s="43"/>
      <c r="S51" s="43"/>
      <c r="T51" s="9" t="s">
        <v>164</v>
      </c>
      <c r="U51" s="215" t="s">
        <v>4</v>
      </c>
      <c r="V51" s="108">
        <v>3</v>
      </c>
      <c r="W51" s="93">
        <v>0</v>
      </c>
      <c r="X51" s="109">
        <v>3</v>
      </c>
      <c r="Y51" s="40">
        <v>3</v>
      </c>
      <c r="Z51" s="86" t="s">
        <v>155</v>
      </c>
      <c r="AA51" s="86" t="s">
        <v>155</v>
      </c>
      <c r="AB51" s="91">
        <f>SUM(V51:AA51)</f>
        <v>9</v>
      </c>
      <c r="AC51" s="13">
        <v>2014</v>
      </c>
      <c r="AD51" s="244"/>
    </row>
    <row r="52" spans="1:30" s="8" customFormat="1" ht="46.5" customHeight="1">
      <c r="A52" s="235"/>
      <c r="B52" s="235"/>
      <c r="C52" s="67">
        <v>6</v>
      </c>
      <c r="D52" s="67">
        <v>5</v>
      </c>
      <c r="E52" s="67">
        <v>6</v>
      </c>
      <c r="F52" s="67">
        <v>0</v>
      </c>
      <c r="G52" s="67">
        <v>7</v>
      </c>
      <c r="H52" s="67">
        <v>0</v>
      </c>
      <c r="I52" s="67">
        <v>3</v>
      </c>
      <c r="J52" s="67">
        <v>0</v>
      </c>
      <c r="K52" s="67">
        <v>2</v>
      </c>
      <c r="L52" s="67">
        <v>1</v>
      </c>
      <c r="M52" s="67">
        <v>0</v>
      </c>
      <c r="N52" s="67">
        <v>1</v>
      </c>
      <c r="O52" s="67" t="s">
        <v>167</v>
      </c>
      <c r="P52" s="67">
        <v>0</v>
      </c>
      <c r="Q52" s="116">
        <v>6</v>
      </c>
      <c r="R52" s="116">
        <v>9</v>
      </c>
      <c r="S52" s="116" t="s">
        <v>44</v>
      </c>
      <c r="T52" s="178" t="s">
        <v>244</v>
      </c>
      <c r="U52" s="215" t="s">
        <v>25</v>
      </c>
      <c r="V52" s="180" t="s">
        <v>155</v>
      </c>
      <c r="W52" s="180" t="s">
        <v>155</v>
      </c>
      <c r="X52" s="180" t="s">
        <v>155</v>
      </c>
      <c r="Y52" s="85">
        <v>539.01</v>
      </c>
      <c r="Z52" s="180" t="s">
        <v>155</v>
      </c>
      <c r="AA52" s="180" t="s">
        <v>155</v>
      </c>
      <c r="AB52" s="180" t="s">
        <v>155</v>
      </c>
      <c r="AC52" s="13">
        <v>2019</v>
      </c>
      <c r="AD52" s="244"/>
    </row>
    <row r="53" spans="1:30" s="8" customFormat="1" ht="32.25" customHeight="1">
      <c r="A53" s="11"/>
      <c r="B53" s="12"/>
      <c r="C53" s="42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2"/>
      <c r="P53" s="42"/>
      <c r="Q53" s="43"/>
      <c r="R53" s="43"/>
      <c r="S53" s="43"/>
      <c r="T53" s="178" t="s">
        <v>227</v>
      </c>
      <c r="U53" s="215" t="s">
        <v>25</v>
      </c>
      <c r="V53" s="180" t="s">
        <v>155</v>
      </c>
      <c r="W53" s="180" t="s">
        <v>155</v>
      </c>
      <c r="X53" s="180" t="s">
        <v>155</v>
      </c>
      <c r="Y53" s="180">
        <v>23.82</v>
      </c>
      <c r="Z53" s="180" t="s">
        <v>155</v>
      </c>
      <c r="AA53" s="180" t="s">
        <v>155</v>
      </c>
      <c r="AB53" s="180">
        <f>Y53</f>
        <v>23.82</v>
      </c>
      <c r="AC53" s="13"/>
      <c r="AD53" s="244"/>
    </row>
    <row r="54" spans="1:30" s="8" customFormat="1" ht="47.25" customHeight="1">
      <c r="A54" s="235"/>
      <c r="B54" s="235"/>
      <c r="C54" s="67">
        <v>6</v>
      </c>
      <c r="D54" s="67">
        <v>5</v>
      </c>
      <c r="E54" s="67">
        <v>6</v>
      </c>
      <c r="F54" s="67">
        <v>0</v>
      </c>
      <c r="G54" s="67">
        <v>7</v>
      </c>
      <c r="H54" s="67">
        <v>0</v>
      </c>
      <c r="I54" s="67">
        <v>3</v>
      </c>
      <c r="J54" s="67">
        <v>0</v>
      </c>
      <c r="K54" s="67">
        <v>2</v>
      </c>
      <c r="L54" s="67">
        <v>1</v>
      </c>
      <c r="M54" s="67">
        <v>0</v>
      </c>
      <c r="N54" s="67">
        <v>1</v>
      </c>
      <c r="O54" s="67">
        <v>1</v>
      </c>
      <c r="P54" s="67">
        <v>0</v>
      </c>
      <c r="Q54" s="116">
        <v>6</v>
      </c>
      <c r="R54" s="116">
        <v>9</v>
      </c>
      <c r="S54" s="116" t="s">
        <v>226</v>
      </c>
      <c r="T54" s="178" t="s">
        <v>245</v>
      </c>
      <c r="U54" s="215" t="s">
        <v>25</v>
      </c>
      <c r="V54" s="180" t="s">
        <v>155</v>
      </c>
      <c r="W54" s="180" t="s">
        <v>155</v>
      </c>
      <c r="X54" s="180" t="s">
        <v>155</v>
      </c>
      <c r="Y54" s="130">
        <v>5943.5</v>
      </c>
      <c r="Z54" s="180" t="s">
        <v>155</v>
      </c>
      <c r="AA54" s="180" t="s">
        <v>155</v>
      </c>
      <c r="AB54" s="180" t="s">
        <v>155</v>
      </c>
      <c r="AC54" s="13">
        <v>2019</v>
      </c>
      <c r="AD54" s="244"/>
    </row>
    <row r="55" spans="1:30" s="8" customFormat="1" ht="32.25" customHeight="1">
      <c r="A55" s="11"/>
      <c r="B55" s="12"/>
      <c r="C55" s="42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2"/>
      <c r="P55" s="42"/>
      <c r="Q55" s="43"/>
      <c r="R55" s="43"/>
      <c r="S55" s="43"/>
      <c r="T55" s="178" t="s">
        <v>227</v>
      </c>
      <c r="U55" s="215" t="s">
        <v>25</v>
      </c>
      <c r="V55" s="180" t="s">
        <v>155</v>
      </c>
      <c r="W55" s="180" t="s">
        <v>155</v>
      </c>
      <c r="X55" s="180" t="s">
        <v>155</v>
      </c>
      <c r="Y55" s="180">
        <v>23.82</v>
      </c>
      <c r="Z55" s="180" t="s">
        <v>155</v>
      </c>
      <c r="AA55" s="180" t="s">
        <v>155</v>
      </c>
      <c r="AB55" s="180">
        <f>Y55</f>
        <v>23.82</v>
      </c>
      <c r="AC55" s="13"/>
      <c r="AD55" s="244"/>
    </row>
    <row r="56" spans="1:30" s="167" customFormat="1" ht="33" customHeight="1">
      <c r="A56" s="165"/>
      <c r="B56" s="1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6"/>
      <c r="O56" s="66"/>
      <c r="P56" s="66"/>
      <c r="Q56" s="55"/>
      <c r="R56" s="55"/>
      <c r="S56" s="55"/>
      <c r="T56" s="170" t="s">
        <v>71</v>
      </c>
      <c r="U56" s="201" t="s">
        <v>25</v>
      </c>
      <c r="V56" s="202">
        <f>SUM(V62,V64,V67,V70,V72)</f>
        <v>240</v>
      </c>
      <c r="W56" s="202">
        <f>SUM(W62,W64,W67,W70,W72)</f>
        <v>140</v>
      </c>
      <c r="X56" s="202">
        <f>SUM(X62,X64,X67,X70,X72,X74,X76,X78,X80)</f>
        <v>9328.7999999999993</v>
      </c>
      <c r="Y56" s="202">
        <f>SUM(Y62,Y64,Y67,Y82,Y70,Y72,Y74,Y76,Y80,Y84)</f>
        <v>2127.4719999999998</v>
      </c>
      <c r="Z56" s="202">
        <f>SUM(Z62,Z64,Z67,Z82,Z70,Z72,Z74,Z76)</f>
        <v>748</v>
      </c>
      <c r="AA56" s="202">
        <f>SUM(AA62,AA64,AA67,AA82,AA70,AA72,AA74,AA76)</f>
        <v>708</v>
      </c>
      <c r="AB56" s="203" t="s">
        <v>155</v>
      </c>
      <c r="AC56" s="80">
        <v>2019</v>
      </c>
      <c r="AD56" s="244">
        <f>SUM(V56:AA56)</f>
        <v>13292.271999999999</v>
      </c>
    </row>
    <row r="57" spans="1:30" s="8" customFormat="1" ht="57.75" customHeight="1">
      <c r="A57" s="11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9"/>
      <c r="N57" s="42"/>
      <c r="O57" s="42"/>
      <c r="P57" s="42"/>
      <c r="Q57" s="43"/>
      <c r="R57" s="43"/>
      <c r="S57" s="43"/>
      <c r="T57" s="9" t="s">
        <v>72</v>
      </c>
      <c r="U57" s="215" t="s">
        <v>6</v>
      </c>
      <c r="V57" s="89">
        <v>99</v>
      </c>
      <c r="W57" s="89">
        <v>99</v>
      </c>
      <c r="X57" s="181">
        <v>99.1</v>
      </c>
      <c r="Y57" s="89">
        <v>99.2</v>
      </c>
      <c r="Z57" s="89">
        <v>99.3</v>
      </c>
      <c r="AA57" s="89">
        <v>99.4</v>
      </c>
      <c r="AB57" s="89">
        <v>99.4</v>
      </c>
      <c r="AC57" s="13">
        <v>2019</v>
      </c>
      <c r="AD57" s="244"/>
    </row>
    <row r="58" spans="1:30" s="8" customFormat="1" ht="45">
      <c r="A58" s="11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9"/>
      <c r="N58" s="42"/>
      <c r="O58" s="42"/>
      <c r="P58" s="42"/>
      <c r="Q58" s="43"/>
      <c r="R58" s="43"/>
      <c r="S58" s="43"/>
      <c r="T58" s="9" t="s">
        <v>73</v>
      </c>
      <c r="U58" s="215" t="s">
        <v>6</v>
      </c>
      <c r="V58" s="89">
        <v>0</v>
      </c>
      <c r="W58" s="89">
        <v>10</v>
      </c>
      <c r="X58" s="181">
        <v>10.1</v>
      </c>
      <c r="Y58" s="89">
        <v>10.199999999999999</v>
      </c>
      <c r="Z58" s="89">
        <v>10.3</v>
      </c>
      <c r="AA58" s="89">
        <v>10.4</v>
      </c>
      <c r="AB58" s="181">
        <f>AA58</f>
        <v>10.4</v>
      </c>
      <c r="AC58" s="13">
        <v>2019</v>
      </c>
      <c r="AD58" s="244"/>
    </row>
    <row r="59" spans="1:30" s="8" customFormat="1" ht="45">
      <c r="A59" s="11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9"/>
      <c r="N59" s="42"/>
      <c r="O59" s="42"/>
      <c r="P59" s="42"/>
      <c r="Q59" s="43"/>
      <c r="R59" s="43"/>
      <c r="S59" s="43"/>
      <c r="T59" s="9" t="s">
        <v>74</v>
      </c>
      <c r="U59" s="215" t="s">
        <v>6</v>
      </c>
      <c r="V59" s="102">
        <v>99.3</v>
      </c>
      <c r="W59" s="102">
        <v>99.5</v>
      </c>
      <c r="X59" s="137">
        <v>99.6</v>
      </c>
      <c r="Y59" s="102">
        <v>99.7</v>
      </c>
      <c r="Z59" s="102">
        <v>99.8</v>
      </c>
      <c r="AA59" s="102">
        <v>99.9</v>
      </c>
      <c r="AB59" s="102">
        <v>99.9</v>
      </c>
      <c r="AC59" s="13">
        <v>2019</v>
      </c>
      <c r="AD59" s="244"/>
    </row>
    <row r="60" spans="1:30" s="8" customFormat="1" ht="31.5">
      <c r="A60" s="11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9"/>
      <c r="N60" s="42"/>
      <c r="O60" s="42"/>
      <c r="P60" s="42"/>
      <c r="Q60" s="43"/>
      <c r="R60" s="43"/>
      <c r="S60" s="43"/>
      <c r="T60" s="9" t="s">
        <v>75</v>
      </c>
      <c r="U60" s="75" t="s">
        <v>159</v>
      </c>
      <c r="V60" s="50">
        <v>1</v>
      </c>
      <c r="W60" s="50">
        <v>1</v>
      </c>
      <c r="X60" s="50">
        <v>1</v>
      </c>
      <c r="Y60" s="50">
        <v>1</v>
      </c>
      <c r="Z60" s="50">
        <v>1</v>
      </c>
      <c r="AA60" s="50">
        <v>1</v>
      </c>
      <c r="AB60" s="50" t="s">
        <v>155</v>
      </c>
      <c r="AC60" s="13">
        <v>2019</v>
      </c>
      <c r="AD60" s="244"/>
    </row>
    <row r="61" spans="1:30" s="8" customFormat="1" ht="30">
      <c r="A61" s="11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9"/>
      <c r="N61" s="42"/>
      <c r="O61" s="42"/>
      <c r="P61" s="42"/>
      <c r="Q61" s="43"/>
      <c r="R61" s="43"/>
      <c r="S61" s="43"/>
      <c r="T61" s="61" t="s">
        <v>76</v>
      </c>
      <c r="U61" s="215" t="s">
        <v>4</v>
      </c>
      <c r="V61" s="50">
        <v>4</v>
      </c>
      <c r="W61" s="50">
        <v>4</v>
      </c>
      <c r="X61" s="50">
        <v>4</v>
      </c>
      <c r="Y61" s="50">
        <v>4</v>
      </c>
      <c r="Z61" s="50">
        <v>4</v>
      </c>
      <c r="AA61" s="50">
        <v>4</v>
      </c>
      <c r="AB61" s="91">
        <f>SUM(V61:AA61)</f>
        <v>24</v>
      </c>
      <c r="AC61" s="13">
        <v>2019</v>
      </c>
      <c r="AD61" s="244"/>
    </row>
    <row r="62" spans="1:30" s="8" customFormat="1" ht="30">
      <c r="A62" s="11"/>
      <c r="B62" s="12"/>
      <c r="C62" s="42">
        <v>6</v>
      </c>
      <c r="D62" s="42">
        <v>5</v>
      </c>
      <c r="E62" s="42">
        <v>6</v>
      </c>
      <c r="F62" s="67">
        <v>0</v>
      </c>
      <c r="G62" s="67">
        <v>7</v>
      </c>
      <c r="H62" s="67">
        <v>0</v>
      </c>
      <c r="I62" s="67">
        <v>3</v>
      </c>
      <c r="J62" s="49">
        <v>0</v>
      </c>
      <c r="K62" s="42">
        <v>2</v>
      </c>
      <c r="L62" s="42">
        <v>1</v>
      </c>
      <c r="M62" s="42">
        <v>0</v>
      </c>
      <c r="N62" s="42">
        <v>2</v>
      </c>
      <c r="O62" s="42">
        <v>2</v>
      </c>
      <c r="P62" s="42">
        <v>2</v>
      </c>
      <c r="Q62" s="43">
        <v>1</v>
      </c>
      <c r="R62" s="43">
        <v>1</v>
      </c>
      <c r="S62" s="43" t="s">
        <v>42</v>
      </c>
      <c r="T62" s="9" t="s">
        <v>195</v>
      </c>
      <c r="U62" s="215" t="s">
        <v>25</v>
      </c>
      <c r="V62" s="89">
        <v>0</v>
      </c>
      <c r="W62" s="89">
        <v>0</v>
      </c>
      <c r="X62" s="89">
        <v>367.8</v>
      </c>
      <c r="Y62" s="132">
        <v>300</v>
      </c>
      <c r="Z62" s="87">
        <v>500</v>
      </c>
      <c r="AA62" s="87">
        <v>500</v>
      </c>
      <c r="AB62" s="181" t="s">
        <v>155</v>
      </c>
      <c r="AC62" s="13">
        <v>2016</v>
      </c>
      <c r="AD62" s="244"/>
    </row>
    <row r="63" spans="1:30" s="8" customFormat="1" ht="45">
      <c r="A63" s="11"/>
      <c r="B63" s="12"/>
      <c r="C63" s="42"/>
      <c r="D63" s="42"/>
      <c r="E63" s="42"/>
      <c r="F63" s="49"/>
      <c r="G63" s="49"/>
      <c r="H63" s="49"/>
      <c r="I63" s="49"/>
      <c r="J63" s="49"/>
      <c r="K63" s="42"/>
      <c r="L63" s="42"/>
      <c r="M63" s="42"/>
      <c r="N63" s="42"/>
      <c r="O63" s="42"/>
      <c r="P63" s="42"/>
      <c r="Q63" s="43"/>
      <c r="R63" s="43"/>
      <c r="S63" s="43"/>
      <c r="T63" s="178" t="s">
        <v>191</v>
      </c>
      <c r="U63" s="179" t="s">
        <v>6</v>
      </c>
      <c r="V63" s="180" t="s">
        <v>155</v>
      </c>
      <c r="W63" s="180" t="s">
        <v>155</v>
      </c>
      <c r="X63" s="181">
        <v>100</v>
      </c>
      <c r="Y63" s="181">
        <v>100</v>
      </c>
      <c r="Z63" s="181">
        <v>100</v>
      </c>
      <c r="AA63" s="181">
        <v>100</v>
      </c>
      <c r="AB63" s="181">
        <v>100</v>
      </c>
      <c r="AC63" s="13"/>
      <c r="AD63" s="244"/>
    </row>
    <row r="64" spans="1:30" s="8" customFormat="1" ht="36.75" customHeight="1">
      <c r="A64" s="11"/>
      <c r="B64" s="12"/>
      <c r="C64" s="42">
        <v>6</v>
      </c>
      <c r="D64" s="42">
        <v>5</v>
      </c>
      <c r="E64" s="42">
        <v>6</v>
      </c>
      <c r="F64" s="67">
        <v>0</v>
      </c>
      <c r="G64" s="67">
        <v>7</v>
      </c>
      <c r="H64" s="67">
        <v>0</v>
      </c>
      <c r="I64" s="67">
        <v>3</v>
      </c>
      <c r="J64" s="49">
        <v>0</v>
      </c>
      <c r="K64" s="42">
        <v>2</v>
      </c>
      <c r="L64" s="42">
        <v>1</v>
      </c>
      <c r="M64" s="42">
        <v>0</v>
      </c>
      <c r="N64" s="42">
        <v>2</v>
      </c>
      <c r="O64" s="42">
        <v>2</v>
      </c>
      <c r="P64" s="42">
        <v>2</v>
      </c>
      <c r="Q64" s="43">
        <v>1</v>
      </c>
      <c r="R64" s="43">
        <v>2</v>
      </c>
      <c r="S64" s="43" t="s">
        <v>42</v>
      </c>
      <c r="T64" s="9" t="s">
        <v>77</v>
      </c>
      <c r="U64" s="215" t="s">
        <v>25</v>
      </c>
      <c r="V64" s="92">
        <v>0</v>
      </c>
      <c r="W64" s="92">
        <v>50</v>
      </c>
      <c r="X64" s="92">
        <v>114</v>
      </c>
      <c r="Y64" s="132">
        <v>128</v>
      </c>
      <c r="Z64" s="87">
        <f>SUM(Y64)</f>
        <v>128</v>
      </c>
      <c r="AA64" s="87">
        <v>88</v>
      </c>
      <c r="AB64" s="181" t="s">
        <v>155</v>
      </c>
      <c r="AC64" s="13">
        <v>2019</v>
      </c>
      <c r="AD64" s="53"/>
    </row>
    <row r="65" spans="1:30" s="8" customFormat="1" ht="48.75" customHeight="1">
      <c r="A65" s="11"/>
      <c r="B65" s="12"/>
      <c r="C65" s="42"/>
      <c r="D65" s="42"/>
      <c r="E65" s="42"/>
      <c r="F65" s="49"/>
      <c r="G65" s="49"/>
      <c r="H65" s="49"/>
      <c r="I65" s="49"/>
      <c r="J65" s="49"/>
      <c r="K65" s="42"/>
      <c r="L65" s="42"/>
      <c r="M65" s="42"/>
      <c r="N65" s="42"/>
      <c r="O65" s="42"/>
      <c r="P65" s="42"/>
      <c r="Q65" s="43"/>
      <c r="R65" s="43"/>
      <c r="S65" s="43"/>
      <c r="T65" s="37" t="s">
        <v>248</v>
      </c>
      <c r="U65" s="215" t="s">
        <v>6</v>
      </c>
      <c r="V65" s="181">
        <f>V64*100/V41</f>
        <v>0</v>
      </c>
      <c r="W65" s="89">
        <f>(W64*100)/W30</f>
        <v>0.14468020018762706</v>
      </c>
      <c r="X65" s="180" t="s">
        <v>155</v>
      </c>
      <c r="Y65" s="86" t="s">
        <v>155</v>
      </c>
      <c r="Z65" s="86" t="s">
        <v>155</v>
      </c>
      <c r="AA65" s="86" t="s">
        <v>155</v>
      </c>
      <c r="AB65" s="181">
        <v>0.1</v>
      </c>
      <c r="AC65" s="126">
        <v>2015</v>
      </c>
      <c r="AD65" s="53"/>
    </row>
    <row r="66" spans="1:30" s="8" customFormat="1" ht="31.5" customHeight="1">
      <c r="A66" s="11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  <c r="R66" s="43"/>
      <c r="S66" s="43"/>
      <c r="T66" s="178" t="s">
        <v>249</v>
      </c>
      <c r="U66" s="179" t="s">
        <v>6</v>
      </c>
      <c r="V66" s="180" t="s">
        <v>155</v>
      </c>
      <c r="W66" s="180" t="s">
        <v>155</v>
      </c>
      <c r="X66" s="181">
        <v>100</v>
      </c>
      <c r="Y66" s="181">
        <v>100</v>
      </c>
      <c r="Z66" s="181">
        <v>100</v>
      </c>
      <c r="AA66" s="181">
        <v>100</v>
      </c>
      <c r="AB66" s="181">
        <v>100</v>
      </c>
      <c r="AC66" s="126"/>
      <c r="AD66" s="53"/>
    </row>
    <row r="67" spans="1:30" s="8" customFormat="1" ht="45">
      <c r="A67" s="11"/>
      <c r="B67" s="12"/>
      <c r="C67" s="42">
        <v>6</v>
      </c>
      <c r="D67" s="42">
        <v>5</v>
      </c>
      <c r="E67" s="42">
        <v>6</v>
      </c>
      <c r="F67" s="42">
        <v>0</v>
      </c>
      <c r="G67" s="42">
        <v>7</v>
      </c>
      <c r="H67" s="42">
        <v>0</v>
      </c>
      <c r="I67" s="217">
        <v>3</v>
      </c>
      <c r="J67" s="42">
        <v>0</v>
      </c>
      <c r="K67" s="42">
        <v>2</v>
      </c>
      <c r="L67" s="42">
        <v>1</v>
      </c>
      <c r="M67" s="42">
        <v>0</v>
      </c>
      <c r="N67" s="42">
        <v>2</v>
      </c>
      <c r="O67" s="42">
        <v>2</v>
      </c>
      <c r="P67" s="42">
        <v>2</v>
      </c>
      <c r="Q67" s="43">
        <v>1</v>
      </c>
      <c r="R67" s="43">
        <v>4</v>
      </c>
      <c r="S67" s="43" t="s">
        <v>42</v>
      </c>
      <c r="T67" s="9" t="s">
        <v>78</v>
      </c>
      <c r="U67" s="215" t="s">
        <v>25</v>
      </c>
      <c r="V67" s="95">
        <v>80</v>
      </c>
      <c r="W67" s="94">
        <v>90</v>
      </c>
      <c r="X67" s="89">
        <v>90</v>
      </c>
      <c r="Y67" s="132">
        <v>60</v>
      </c>
      <c r="Z67" s="89">
        <v>0</v>
      </c>
      <c r="AA67" s="89">
        <v>0</v>
      </c>
      <c r="AB67" s="181" t="s">
        <v>155</v>
      </c>
      <c r="AC67" s="13">
        <v>2015</v>
      </c>
      <c r="AD67" s="53"/>
    </row>
    <row r="68" spans="1:30" s="8" customFormat="1" ht="43.5" customHeight="1">
      <c r="A68" s="11"/>
      <c r="B68" s="12"/>
      <c r="C68" s="42"/>
      <c r="D68" s="42"/>
      <c r="E68" s="49"/>
      <c r="F68" s="49"/>
      <c r="G68" s="49"/>
      <c r="H68" s="49"/>
      <c r="I68" s="49"/>
      <c r="J68" s="49"/>
      <c r="K68" s="42"/>
      <c r="L68" s="42"/>
      <c r="M68" s="49"/>
      <c r="N68" s="42"/>
      <c r="O68" s="42"/>
      <c r="P68" s="42"/>
      <c r="Q68" s="43"/>
      <c r="R68" s="43"/>
      <c r="S68" s="43"/>
      <c r="T68" s="61" t="s">
        <v>247</v>
      </c>
      <c r="U68" s="215" t="s">
        <v>6</v>
      </c>
      <c r="V68" s="95">
        <f>(V67*100)/V29</f>
        <v>0.22431017611152707</v>
      </c>
      <c r="W68" s="94">
        <f>(W67*100)/W29</f>
        <v>0.25937362595020447</v>
      </c>
      <c r="X68" s="181" t="s">
        <v>155</v>
      </c>
      <c r="Y68" s="181" t="s">
        <v>155</v>
      </c>
      <c r="Z68" s="181" t="s">
        <v>155</v>
      </c>
      <c r="AA68" s="181" t="s">
        <v>155</v>
      </c>
      <c r="AB68" s="89">
        <v>0.3</v>
      </c>
      <c r="AC68" s="13">
        <v>2015</v>
      </c>
      <c r="AD68" s="53"/>
    </row>
    <row r="69" spans="1:30" s="8" customFormat="1" ht="30">
      <c r="A69" s="11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9"/>
      <c r="N69" s="42"/>
      <c r="O69" s="42"/>
      <c r="P69" s="42"/>
      <c r="Q69" s="43"/>
      <c r="R69" s="43"/>
      <c r="S69" s="43"/>
      <c r="T69" s="61" t="s">
        <v>246</v>
      </c>
      <c r="U69" s="179" t="s">
        <v>4</v>
      </c>
      <c r="V69" s="180" t="s">
        <v>155</v>
      </c>
      <c r="W69" s="180" t="s">
        <v>155</v>
      </c>
      <c r="X69" s="90">
        <v>4</v>
      </c>
      <c r="Y69" s="90">
        <v>2</v>
      </c>
      <c r="Z69" s="90">
        <v>0</v>
      </c>
      <c r="AA69" s="90">
        <v>0</v>
      </c>
      <c r="AB69" s="90">
        <v>6</v>
      </c>
      <c r="AC69" s="13"/>
      <c r="AD69" s="53"/>
    </row>
    <row r="70" spans="1:30" s="8" customFormat="1" ht="45">
      <c r="A70" s="11"/>
      <c r="B70" s="12"/>
      <c r="C70" s="42">
        <v>6</v>
      </c>
      <c r="D70" s="42">
        <v>5</v>
      </c>
      <c r="E70" s="42">
        <v>6</v>
      </c>
      <c r="F70" s="42">
        <v>0</v>
      </c>
      <c r="G70" s="42">
        <v>7</v>
      </c>
      <c r="H70" s="42">
        <v>0</v>
      </c>
      <c r="I70" s="42">
        <v>2</v>
      </c>
      <c r="J70" s="42">
        <v>0</v>
      </c>
      <c r="K70" s="42">
        <v>2</v>
      </c>
      <c r="L70" s="42">
        <v>1</v>
      </c>
      <c r="M70" s="49">
        <v>7</v>
      </c>
      <c r="N70" s="42">
        <v>4</v>
      </c>
      <c r="O70" s="42">
        <v>0</v>
      </c>
      <c r="P70" s="42">
        <v>7</v>
      </c>
      <c r="Q70" s="43"/>
      <c r="R70" s="43"/>
      <c r="S70" s="43"/>
      <c r="T70" s="9" t="s">
        <v>79</v>
      </c>
      <c r="U70" s="215" t="s">
        <v>25</v>
      </c>
      <c r="V70" s="95">
        <v>76.2</v>
      </c>
      <c r="W70" s="94">
        <v>0</v>
      </c>
      <c r="X70" s="181">
        <v>0</v>
      </c>
      <c r="Y70" s="89">
        <v>0</v>
      </c>
      <c r="Z70" s="89">
        <v>0</v>
      </c>
      <c r="AA70" s="89">
        <v>0</v>
      </c>
      <c r="AB70" s="181" t="s">
        <v>155</v>
      </c>
      <c r="AC70" s="13">
        <v>2014</v>
      </c>
      <c r="AD70" s="53"/>
    </row>
    <row r="71" spans="1:30" s="8" customFormat="1" ht="45">
      <c r="A71" s="11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9"/>
      <c r="N71" s="42"/>
      <c r="O71" s="42"/>
      <c r="P71" s="42"/>
      <c r="Q71" s="43"/>
      <c r="R71" s="43"/>
      <c r="S71" s="43"/>
      <c r="T71" s="61" t="s">
        <v>273</v>
      </c>
      <c r="U71" s="215" t="s">
        <v>6</v>
      </c>
      <c r="V71" s="106">
        <f t="shared" ref="V71:AA71" si="2">V70/V29*100</f>
        <v>0.21365544274622952</v>
      </c>
      <c r="W71" s="81">
        <f t="shared" si="2"/>
        <v>0</v>
      </c>
      <c r="X71" s="106">
        <f t="shared" si="2"/>
        <v>0</v>
      </c>
      <c r="Y71" s="81">
        <f t="shared" si="2"/>
        <v>0</v>
      </c>
      <c r="Z71" s="81">
        <f t="shared" si="2"/>
        <v>0</v>
      </c>
      <c r="AA71" s="81">
        <f t="shared" si="2"/>
        <v>0</v>
      </c>
      <c r="AB71" s="181">
        <f>SUM(V71:AA71)</f>
        <v>0.21365544274622952</v>
      </c>
      <c r="AC71" s="13">
        <v>2014</v>
      </c>
      <c r="AD71" s="53"/>
    </row>
    <row r="72" spans="1:30" s="8" customFormat="1" ht="60">
      <c r="A72" s="11"/>
      <c r="B72" s="12"/>
      <c r="C72" s="42">
        <v>6</v>
      </c>
      <c r="D72" s="42">
        <v>5</v>
      </c>
      <c r="E72" s="42">
        <v>6</v>
      </c>
      <c r="F72" s="42">
        <v>0</v>
      </c>
      <c r="G72" s="42">
        <v>7</v>
      </c>
      <c r="H72" s="42">
        <v>0</v>
      </c>
      <c r="I72" s="42">
        <v>2</v>
      </c>
      <c r="J72" s="42">
        <v>0</v>
      </c>
      <c r="K72" s="42">
        <v>2</v>
      </c>
      <c r="L72" s="42">
        <v>1</v>
      </c>
      <c r="M72" s="49">
        <v>5</v>
      </c>
      <c r="N72" s="42">
        <v>0</v>
      </c>
      <c r="O72" s="42">
        <v>1</v>
      </c>
      <c r="P72" s="42">
        <v>4</v>
      </c>
      <c r="Q72" s="43"/>
      <c r="R72" s="43"/>
      <c r="S72" s="43"/>
      <c r="T72" s="9" t="s">
        <v>80</v>
      </c>
      <c r="U72" s="215" t="s">
        <v>25</v>
      </c>
      <c r="V72" s="95">
        <v>83.8</v>
      </c>
      <c r="W72" s="94">
        <v>0</v>
      </c>
      <c r="X72" s="181">
        <v>0</v>
      </c>
      <c r="Y72" s="89">
        <v>0</v>
      </c>
      <c r="Z72" s="89">
        <v>0</v>
      </c>
      <c r="AA72" s="89">
        <v>0</v>
      </c>
      <c r="AB72" s="181" t="s">
        <v>155</v>
      </c>
      <c r="AC72" s="13">
        <v>2014</v>
      </c>
      <c r="AD72" s="53"/>
    </row>
    <row r="73" spans="1:30" s="8" customFormat="1" ht="75">
      <c r="A73" s="11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9"/>
      <c r="N73" s="42"/>
      <c r="O73" s="42"/>
      <c r="P73" s="42"/>
      <c r="Q73" s="43"/>
      <c r="R73" s="43"/>
      <c r="S73" s="43"/>
      <c r="T73" s="61" t="s">
        <v>290</v>
      </c>
      <c r="U73" s="215" t="s">
        <v>6</v>
      </c>
      <c r="V73" s="81">
        <f>V72/V29*100</f>
        <v>0.23496490947682458</v>
      </c>
      <c r="W73" s="81">
        <f>W72/W33*100</f>
        <v>0</v>
      </c>
      <c r="X73" s="106">
        <f>X72/X33*100</f>
        <v>0</v>
      </c>
      <c r="Y73" s="81">
        <f>Y72/Y33*100</f>
        <v>0</v>
      </c>
      <c r="Z73" s="81">
        <f>Z72/Z33*100</f>
        <v>0</v>
      </c>
      <c r="AA73" s="81">
        <f>AA72/AA33*100</f>
        <v>0</v>
      </c>
      <c r="AB73" s="181">
        <f>SUM(V73:AA73)</f>
        <v>0.23496490947682458</v>
      </c>
      <c r="AC73" s="13">
        <v>2014</v>
      </c>
      <c r="AD73" s="53"/>
    </row>
    <row r="74" spans="1:30" s="8" customFormat="1" ht="45">
      <c r="A74" s="11"/>
      <c r="B74" s="12"/>
      <c r="C74" s="42">
        <v>6</v>
      </c>
      <c r="D74" s="42">
        <v>5</v>
      </c>
      <c r="E74" s="42">
        <v>6</v>
      </c>
      <c r="F74" s="42">
        <v>0</v>
      </c>
      <c r="G74" s="42">
        <v>7</v>
      </c>
      <c r="H74" s="42">
        <v>0</v>
      </c>
      <c r="I74" s="42">
        <v>2</v>
      </c>
      <c r="J74" s="42">
        <v>0</v>
      </c>
      <c r="K74" s="42">
        <v>2</v>
      </c>
      <c r="L74" s="42">
        <v>1</v>
      </c>
      <c r="M74" s="42">
        <v>0</v>
      </c>
      <c r="N74" s="42">
        <v>2</v>
      </c>
      <c r="O74" s="42">
        <v>2</v>
      </c>
      <c r="P74" s="42">
        <v>2</v>
      </c>
      <c r="Q74" s="43">
        <v>3</v>
      </c>
      <c r="R74" s="43">
        <v>0</v>
      </c>
      <c r="S74" s="43" t="s">
        <v>42</v>
      </c>
      <c r="T74" s="9" t="s">
        <v>81</v>
      </c>
      <c r="U74" s="215" t="s">
        <v>25</v>
      </c>
      <c r="V74" s="95">
        <v>0</v>
      </c>
      <c r="W74" s="94">
        <v>0</v>
      </c>
      <c r="X74" s="181">
        <v>20</v>
      </c>
      <c r="Y74" s="89">
        <v>0</v>
      </c>
      <c r="Z74" s="89">
        <v>0</v>
      </c>
      <c r="AA74" s="89">
        <v>0</v>
      </c>
      <c r="AB74" s="181" t="s">
        <v>155</v>
      </c>
      <c r="AC74" s="13">
        <v>2016</v>
      </c>
      <c r="AD74" s="53"/>
    </row>
    <row r="75" spans="1:30" s="8" customFormat="1" ht="30">
      <c r="A75" s="11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9"/>
      <c r="N75" s="42"/>
      <c r="O75" s="42"/>
      <c r="P75" s="42"/>
      <c r="Q75" s="43"/>
      <c r="R75" s="43"/>
      <c r="S75" s="43"/>
      <c r="T75" s="61" t="s">
        <v>306</v>
      </c>
      <c r="U75" s="179" t="s">
        <v>4</v>
      </c>
      <c r="V75" s="180" t="s">
        <v>155</v>
      </c>
      <c r="W75" s="180" t="s">
        <v>155</v>
      </c>
      <c r="X75" s="90">
        <v>1</v>
      </c>
      <c r="Y75" s="90">
        <v>0</v>
      </c>
      <c r="Z75" s="90">
        <v>0</v>
      </c>
      <c r="AA75" s="90">
        <v>0</v>
      </c>
      <c r="AB75" s="90">
        <v>1</v>
      </c>
      <c r="AC75" s="13"/>
      <c r="AD75" s="53"/>
    </row>
    <row r="76" spans="1:30" s="8" customFormat="1" ht="45">
      <c r="A76" s="11"/>
      <c r="B76" s="12"/>
      <c r="C76" s="42">
        <v>6</v>
      </c>
      <c r="D76" s="42">
        <v>5</v>
      </c>
      <c r="E76" s="42">
        <v>6</v>
      </c>
      <c r="F76" s="42">
        <v>0</v>
      </c>
      <c r="G76" s="42">
        <v>7</v>
      </c>
      <c r="H76" s="42">
        <v>0</v>
      </c>
      <c r="I76" s="42">
        <v>2</v>
      </c>
      <c r="J76" s="42">
        <v>0</v>
      </c>
      <c r="K76" s="42">
        <v>2</v>
      </c>
      <c r="L76" s="42">
        <v>1</v>
      </c>
      <c r="M76" s="42">
        <v>0</v>
      </c>
      <c r="N76" s="42">
        <v>2</v>
      </c>
      <c r="O76" s="42">
        <v>2</v>
      </c>
      <c r="P76" s="42">
        <v>2</v>
      </c>
      <c r="Q76" s="43">
        <v>2</v>
      </c>
      <c r="R76" s="43">
        <v>7</v>
      </c>
      <c r="S76" s="43" t="s">
        <v>42</v>
      </c>
      <c r="T76" s="61" t="s">
        <v>135</v>
      </c>
      <c r="U76" s="179" t="s">
        <v>25</v>
      </c>
      <c r="V76" s="95">
        <v>0</v>
      </c>
      <c r="W76" s="95">
        <v>0</v>
      </c>
      <c r="X76" s="181">
        <v>150</v>
      </c>
      <c r="Y76" s="181">
        <v>0</v>
      </c>
      <c r="Z76" s="181">
        <v>0</v>
      </c>
      <c r="AA76" s="181">
        <v>0</v>
      </c>
      <c r="AB76" s="181" t="s">
        <v>155</v>
      </c>
      <c r="AC76" s="13">
        <v>2016</v>
      </c>
      <c r="AD76" s="53"/>
    </row>
    <row r="77" spans="1:30" s="8" customFormat="1" ht="45">
      <c r="A77" s="11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9"/>
      <c r="N77" s="42"/>
      <c r="O77" s="42"/>
      <c r="P77" s="42"/>
      <c r="Q77" s="43"/>
      <c r="R77" s="43"/>
      <c r="S77" s="43"/>
      <c r="T77" s="61" t="s">
        <v>130</v>
      </c>
      <c r="U77" s="179" t="s">
        <v>4</v>
      </c>
      <c r="V77" s="180" t="s">
        <v>155</v>
      </c>
      <c r="W77" s="180" t="s">
        <v>155</v>
      </c>
      <c r="X77" s="90">
        <v>3</v>
      </c>
      <c r="Y77" s="90">
        <v>0</v>
      </c>
      <c r="Z77" s="90">
        <v>0</v>
      </c>
      <c r="AA77" s="90">
        <v>0</v>
      </c>
      <c r="AB77" s="90">
        <v>3</v>
      </c>
      <c r="AC77" s="13"/>
      <c r="AD77" s="53"/>
    </row>
    <row r="78" spans="1:30" s="8" customFormat="1" ht="75">
      <c r="A78" s="11"/>
      <c r="B78" s="12"/>
      <c r="C78" s="42">
        <v>6</v>
      </c>
      <c r="D78" s="42">
        <v>5</v>
      </c>
      <c r="E78" s="42">
        <v>6</v>
      </c>
      <c r="F78" s="42">
        <v>0</v>
      </c>
      <c r="G78" s="42">
        <v>7</v>
      </c>
      <c r="H78" s="42">
        <v>0</v>
      </c>
      <c r="I78" s="42">
        <v>2</v>
      </c>
      <c r="J78" s="66">
        <v>0</v>
      </c>
      <c r="K78" s="66">
        <v>2</v>
      </c>
      <c r="L78" s="66">
        <v>1</v>
      </c>
      <c r="M78" s="66">
        <v>0</v>
      </c>
      <c r="N78" s="66">
        <v>2</v>
      </c>
      <c r="O78" s="66">
        <v>5</v>
      </c>
      <c r="P78" s="66">
        <v>5</v>
      </c>
      <c r="Q78" s="55">
        <v>0</v>
      </c>
      <c r="R78" s="55">
        <v>9</v>
      </c>
      <c r="S78" s="55" t="s">
        <v>166</v>
      </c>
      <c r="T78" s="9" t="s">
        <v>201</v>
      </c>
      <c r="U78" s="215" t="s">
        <v>25</v>
      </c>
      <c r="V78" s="95">
        <v>0</v>
      </c>
      <c r="W78" s="94">
        <v>0</v>
      </c>
      <c r="X78" s="180">
        <v>8500</v>
      </c>
      <c r="Y78" s="89">
        <v>0</v>
      </c>
      <c r="Z78" s="89">
        <v>0</v>
      </c>
      <c r="AA78" s="89">
        <v>0</v>
      </c>
      <c r="AB78" s="181" t="s">
        <v>155</v>
      </c>
      <c r="AC78" s="13"/>
      <c r="AD78" s="53"/>
    </row>
    <row r="79" spans="1:30" s="8" customFormat="1" ht="45">
      <c r="A79" s="11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9"/>
      <c r="N79" s="42"/>
      <c r="O79" s="42"/>
      <c r="P79" s="42"/>
      <c r="Q79" s="43"/>
      <c r="R79" s="43"/>
      <c r="S79" s="43"/>
      <c r="T79" s="178" t="s">
        <v>191</v>
      </c>
      <c r="U79" s="179" t="s">
        <v>6</v>
      </c>
      <c r="V79" s="180" t="s">
        <v>155</v>
      </c>
      <c r="W79" s="180" t="s">
        <v>155</v>
      </c>
      <c r="X79" s="181">
        <v>100</v>
      </c>
      <c r="Y79" s="181">
        <v>0</v>
      </c>
      <c r="Z79" s="181">
        <v>0</v>
      </c>
      <c r="AA79" s="181">
        <v>0</v>
      </c>
      <c r="AB79" s="181">
        <v>100</v>
      </c>
      <c r="AC79" s="13"/>
      <c r="AD79" s="53"/>
    </row>
    <row r="80" spans="1:30" s="8" customFormat="1" ht="90">
      <c r="A80" s="11"/>
      <c r="B80" s="12"/>
      <c r="C80" s="42">
        <v>6</v>
      </c>
      <c r="D80" s="42">
        <v>5</v>
      </c>
      <c r="E80" s="42">
        <v>6</v>
      </c>
      <c r="F80" s="42">
        <v>0</v>
      </c>
      <c r="G80" s="42">
        <v>7</v>
      </c>
      <c r="H80" s="42">
        <v>0</v>
      </c>
      <c r="I80" s="217">
        <v>3</v>
      </c>
      <c r="J80" s="66">
        <v>0</v>
      </c>
      <c r="K80" s="66">
        <v>2</v>
      </c>
      <c r="L80" s="66">
        <v>1</v>
      </c>
      <c r="M80" s="66">
        <v>0</v>
      </c>
      <c r="N80" s="66">
        <v>2</v>
      </c>
      <c r="O80" s="66" t="s">
        <v>45</v>
      </c>
      <c r="P80" s="66">
        <v>5</v>
      </c>
      <c r="Q80" s="55">
        <v>0</v>
      </c>
      <c r="R80" s="55">
        <v>9</v>
      </c>
      <c r="S80" s="55" t="s">
        <v>42</v>
      </c>
      <c r="T80" s="61" t="s">
        <v>202</v>
      </c>
      <c r="U80" s="179" t="s">
        <v>25</v>
      </c>
      <c r="V80" s="95">
        <v>0</v>
      </c>
      <c r="W80" s="95">
        <v>0</v>
      </c>
      <c r="X80" s="180">
        <v>87</v>
      </c>
      <c r="Y80" s="88">
        <v>439.47199999999998</v>
      </c>
      <c r="Z80" s="181">
        <v>0</v>
      </c>
      <c r="AA80" s="181">
        <v>0</v>
      </c>
      <c r="AB80" s="181" t="s">
        <v>155</v>
      </c>
      <c r="AC80" s="13"/>
      <c r="AD80" s="53"/>
    </row>
    <row r="81" spans="1:31" s="8" customFormat="1" ht="45">
      <c r="A81" s="11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9"/>
      <c r="N81" s="42"/>
      <c r="O81" s="42"/>
      <c r="P81" s="42"/>
      <c r="Q81" s="43"/>
      <c r="R81" s="43"/>
      <c r="S81" s="43"/>
      <c r="T81" s="178" t="s">
        <v>191</v>
      </c>
      <c r="U81" s="179" t="s">
        <v>6</v>
      </c>
      <c r="V81" s="180" t="s">
        <v>155</v>
      </c>
      <c r="W81" s="180" t="s">
        <v>155</v>
      </c>
      <c r="X81" s="181">
        <v>100</v>
      </c>
      <c r="Y81" s="88">
        <v>100</v>
      </c>
      <c r="Z81" s="181">
        <v>0</v>
      </c>
      <c r="AA81" s="181">
        <v>0</v>
      </c>
      <c r="AB81" s="181">
        <v>100</v>
      </c>
      <c r="AC81" s="13"/>
      <c r="AD81" s="53"/>
    </row>
    <row r="82" spans="1:31" s="8" customFormat="1" ht="45">
      <c r="A82" s="11"/>
      <c r="B82" s="12"/>
      <c r="C82" s="42">
        <v>6</v>
      </c>
      <c r="D82" s="42">
        <v>5</v>
      </c>
      <c r="E82" s="49">
        <v>6</v>
      </c>
      <c r="F82" s="67">
        <v>0</v>
      </c>
      <c r="G82" s="67">
        <v>7</v>
      </c>
      <c r="H82" s="67">
        <v>0</v>
      </c>
      <c r="I82" s="67">
        <v>3</v>
      </c>
      <c r="J82" s="49">
        <v>0</v>
      </c>
      <c r="K82" s="42">
        <v>2</v>
      </c>
      <c r="L82" s="42">
        <v>1</v>
      </c>
      <c r="M82" s="42">
        <v>0</v>
      </c>
      <c r="N82" s="42">
        <v>2</v>
      </c>
      <c r="O82" s="66" t="s">
        <v>167</v>
      </c>
      <c r="P82" s="66">
        <v>0</v>
      </c>
      <c r="Q82" s="55">
        <v>3</v>
      </c>
      <c r="R82" s="55">
        <v>5</v>
      </c>
      <c r="S82" s="43" t="s">
        <v>42</v>
      </c>
      <c r="T82" s="9" t="s">
        <v>192</v>
      </c>
      <c r="U82" s="215" t="s">
        <v>25</v>
      </c>
      <c r="V82" s="95">
        <v>0</v>
      </c>
      <c r="W82" s="94">
        <v>0</v>
      </c>
      <c r="X82" s="89">
        <v>0</v>
      </c>
      <c r="Y82" s="132">
        <v>600</v>
      </c>
      <c r="Z82" s="87">
        <v>120</v>
      </c>
      <c r="AA82" s="87">
        <v>120</v>
      </c>
      <c r="AB82" s="181" t="s">
        <v>155</v>
      </c>
      <c r="AC82" s="13">
        <v>2015</v>
      </c>
      <c r="AD82" s="53"/>
    </row>
    <row r="83" spans="1:31" s="8" customFormat="1" ht="45">
      <c r="A83" s="11"/>
      <c r="B83" s="12"/>
      <c r="C83" s="42"/>
      <c r="D83" s="42"/>
      <c r="E83" s="49"/>
      <c r="F83" s="49"/>
      <c r="G83" s="49"/>
      <c r="H83" s="49"/>
      <c r="I83" s="49"/>
      <c r="J83" s="49"/>
      <c r="K83" s="42"/>
      <c r="L83" s="42"/>
      <c r="M83" s="49"/>
      <c r="N83" s="42"/>
      <c r="O83" s="42"/>
      <c r="P83" s="42"/>
      <c r="Q83" s="43"/>
      <c r="R83" s="43"/>
      <c r="S83" s="43"/>
      <c r="T83" s="61" t="s">
        <v>198</v>
      </c>
      <c r="U83" s="215" t="s">
        <v>6</v>
      </c>
      <c r="V83" s="181" t="s">
        <v>155</v>
      </c>
      <c r="W83" s="181" t="s">
        <v>155</v>
      </c>
      <c r="X83" s="181" t="s">
        <v>155</v>
      </c>
      <c r="Y83" s="181">
        <v>100</v>
      </c>
      <c r="Z83" s="181">
        <v>100</v>
      </c>
      <c r="AA83" s="181">
        <v>100</v>
      </c>
      <c r="AB83" s="89">
        <v>100</v>
      </c>
      <c r="AC83" s="13">
        <v>2015</v>
      </c>
      <c r="AD83" s="53"/>
    </row>
    <row r="84" spans="1:31" s="8" customFormat="1" ht="45" customHeight="1">
      <c r="A84" s="11"/>
      <c r="B84" s="12"/>
      <c r="C84" s="42">
        <v>6</v>
      </c>
      <c r="D84" s="42">
        <v>5</v>
      </c>
      <c r="E84" s="49">
        <v>6</v>
      </c>
      <c r="F84" s="67">
        <v>0</v>
      </c>
      <c r="G84" s="67">
        <v>7</v>
      </c>
      <c r="H84" s="67">
        <v>0</v>
      </c>
      <c r="I84" s="67">
        <v>3</v>
      </c>
      <c r="J84" s="49">
        <v>0</v>
      </c>
      <c r="K84" s="42">
        <v>2</v>
      </c>
      <c r="L84" s="42">
        <v>1</v>
      </c>
      <c r="M84" s="42">
        <v>0</v>
      </c>
      <c r="N84" s="42">
        <v>2</v>
      </c>
      <c r="O84" s="66">
        <v>1</v>
      </c>
      <c r="P84" s="66">
        <v>0</v>
      </c>
      <c r="Q84" s="55">
        <v>3</v>
      </c>
      <c r="R84" s="55">
        <v>5</v>
      </c>
      <c r="S84" s="43" t="s">
        <v>166</v>
      </c>
      <c r="T84" s="37" t="s">
        <v>222</v>
      </c>
      <c r="U84" s="215" t="s">
        <v>25</v>
      </c>
      <c r="V84" s="95">
        <v>0</v>
      </c>
      <c r="W84" s="94">
        <v>0</v>
      </c>
      <c r="X84" s="89">
        <v>0</v>
      </c>
      <c r="Y84" s="132">
        <v>600</v>
      </c>
      <c r="Z84" s="87">
        <v>0</v>
      </c>
      <c r="AA84" s="87">
        <v>0</v>
      </c>
      <c r="AB84" s="181" t="s">
        <v>155</v>
      </c>
      <c r="AC84" s="13">
        <v>2015</v>
      </c>
      <c r="AD84" s="53"/>
    </row>
    <row r="85" spans="1:31" s="8" customFormat="1" ht="31.5" customHeight="1">
      <c r="A85" s="11"/>
      <c r="B85" s="12"/>
      <c r="C85" s="42"/>
      <c r="D85" s="42"/>
      <c r="E85" s="49"/>
      <c r="F85" s="49"/>
      <c r="G85" s="49"/>
      <c r="H85" s="49"/>
      <c r="I85" s="49"/>
      <c r="J85" s="49"/>
      <c r="K85" s="42"/>
      <c r="L85" s="42"/>
      <c r="M85" s="49"/>
      <c r="N85" s="42"/>
      <c r="O85" s="42"/>
      <c r="P85" s="42"/>
      <c r="Q85" s="43"/>
      <c r="R85" s="43"/>
      <c r="S85" s="43"/>
      <c r="T85" s="61" t="s">
        <v>223</v>
      </c>
      <c r="U85" s="215" t="s">
        <v>6</v>
      </c>
      <c r="V85" s="181" t="s">
        <v>155</v>
      </c>
      <c r="W85" s="181" t="s">
        <v>155</v>
      </c>
      <c r="X85" s="181" t="s">
        <v>155</v>
      </c>
      <c r="Y85" s="181">
        <v>100</v>
      </c>
      <c r="Z85" s="181" t="s">
        <v>155</v>
      </c>
      <c r="AA85" s="181" t="s">
        <v>155</v>
      </c>
      <c r="AB85" s="89">
        <v>100</v>
      </c>
      <c r="AC85" s="13">
        <v>2015</v>
      </c>
      <c r="AD85" s="53"/>
    </row>
    <row r="86" spans="1:31" s="8" customFormat="1" ht="37.5" customHeight="1">
      <c r="A86" s="64"/>
      <c r="B86" s="65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9"/>
      <c r="R86" s="69"/>
      <c r="S86" s="69"/>
      <c r="T86" s="45" t="s">
        <v>160</v>
      </c>
      <c r="U86" s="46" t="s">
        <v>25</v>
      </c>
      <c r="V86" s="96">
        <f t="shared" ref="V86:AA86" si="3">SUM(V87,V128)</f>
        <v>22294.3</v>
      </c>
      <c r="W86" s="96">
        <f t="shared" si="3"/>
        <v>23648.368999999999</v>
      </c>
      <c r="X86" s="96">
        <f t="shared" si="3"/>
        <v>40157.050000000003</v>
      </c>
      <c r="Y86" s="190">
        <f>SUM(Y87,Y128)</f>
        <v>29192.958000000002</v>
      </c>
      <c r="Z86" s="96">
        <f t="shared" si="3"/>
        <v>17029.3</v>
      </c>
      <c r="AA86" s="96">
        <f t="shared" si="3"/>
        <v>17032.3</v>
      </c>
      <c r="AB86" s="82" t="s">
        <v>155</v>
      </c>
      <c r="AC86" s="76">
        <v>2019</v>
      </c>
      <c r="AD86" s="244">
        <f>SUM(V86:AA86)</f>
        <v>149354.27699999997</v>
      </c>
      <c r="AE86" s="54"/>
    </row>
    <row r="87" spans="1:31" s="8" customFormat="1" ht="48.75" customHeight="1">
      <c r="A87" s="64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55"/>
      <c r="R87" s="55"/>
      <c r="S87" s="55"/>
      <c r="T87" s="170" t="s">
        <v>82</v>
      </c>
      <c r="U87" s="201" t="s">
        <v>25</v>
      </c>
      <c r="V87" s="208">
        <v>21165.1</v>
      </c>
      <c r="W87" s="208">
        <f>SUM(W93,W96,W98,W101,W105,W108,W111,W114,W116,W103)</f>
        <v>22390.749</v>
      </c>
      <c r="X87" s="208">
        <f>SUM(X93,X96,X98,X101,X105,X108,X111,X114,X116,X103)</f>
        <v>16149.150000000001</v>
      </c>
      <c r="Y87" s="208">
        <f>SUM(Y93,Y923,Y98,Y101,Y105,Y108,Y111,Y114,Y118,Y103,Y120,Y122,Y124,Y126)</f>
        <v>21763.312000000002</v>
      </c>
      <c r="Z87" s="208">
        <f>SUM(Z93,Z96,Z98,Z101,Z105,Z108,Z111,Z114,Z116,Z103)</f>
        <v>16885.5</v>
      </c>
      <c r="AA87" s="208">
        <f>SUM(AA93,AA96,AA98,AA101,AA105,AA108,AA111,AA114,AA116,AA103)</f>
        <v>16888.5</v>
      </c>
      <c r="AB87" s="202" t="s">
        <v>155</v>
      </c>
      <c r="AC87" s="13">
        <v>2019</v>
      </c>
      <c r="AD87" s="244">
        <f>SUM(V87:AA87)</f>
        <v>115242.311</v>
      </c>
    </row>
    <row r="88" spans="1:31" s="8" customFormat="1" ht="43.5" customHeight="1">
      <c r="A88" s="11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3"/>
      <c r="R88" s="43"/>
      <c r="S88" s="43"/>
      <c r="T88" s="9" t="s">
        <v>83</v>
      </c>
      <c r="U88" s="215" t="s">
        <v>6</v>
      </c>
      <c r="V88" s="94">
        <f t="shared" ref="V88:AA88" si="4">V87/V24*100</f>
        <v>29.576623775524467</v>
      </c>
      <c r="W88" s="94">
        <f t="shared" si="4"/>
        <v>31.196277216824285</v>
      </c>
      <c r="X88" s="94">
        <f t="shared" si="4"/>
        <v>15.078134993291512</v>
      </c>
      <c r="Y88" s="94">
        <f t="shared" si="4"/>
        <v>22.125655001700853</v>
      </c>
      <c r="Z88" s="94">
        <f t="shared" si="4"/>
        <v>23.506932843301033</v>
      </c>
      <c r="AA88" s="94">
        <f t="shared" si="4"/>
        <v>23.528797124467108</v>
      </c>
      <c r="AB88" s="94">
        <f>W88</f>
        <v>31.196277216824285</v>
      </c>
      <c r="AC88" s="126">
        <v>2019</v>
      </c>
      <c r="AD88" s="53"/>
    </row>
    <row r="89" spans="1:31" s="8" customFormat="1" ht="45">
      <c r="A89" s="11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3"/>
      <c r="R89" s="43"/>
      <c r="S89" s="43"/>
      <c r="T89" s="9" t="s">
        <v>84</v>
      </c>
      <c r="U89" s="215" t="s">
        <v>6</v>
      </c>
      <c r="V89" s="94">
        <v>10.1</v>
      </c>
      <c r="W89" s="94">
        <v>10.1</v>
      </c>
      <c r="X89" s="181">
        <v>11</v>
      </c>
      <c r="Y89" s="89">
        <v>12</v>
      </c>
      <c r="Z89" s="89">
        <v>12.5</v>
      </c>
      <c r="AA89" s="89">
        <v>13</v>
      </c>
      <c r="AB89" s="89">
        <v>13</v>
      </c>
      <c r="AC89" s="126">
        <v>2019</v>
      </c>
      <c r="AD89" s="53"/>
    </row>
    <row r="90" spans="1:31" s="8" customFormat="1" ht="30">
      <c r="A90" s="11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3"/>
      <c r="R90" s="43"/>
      <c r="S90" s="43"/>
      <c r="T90" s="9" t="s">
        <v>85</v>
      </c>
      <c r="U90" s="215" t="s">
        <v>4</v>
      </c>
      <c r="V90" s="56">
        <v>1</v>
      </c>
      <c r="W90" s="56">
        <v>1</v>
      </c>
      <c r="X90" s="138">
        <v>1</v>
      </c>
      <c r="Y90" s="56">
        <v>1</v>
      </c>
      <c r="Z90" s="56">
        <v>1</v>
      </c>
      <c r="AA90" s="56">
        <v>1</v>
      </c>
      <c r="AB90" s="56">
        <f>SUM(V90:AA90)</f>
        <v>6</v>
      </c>
      <c r="AC90" s="13">
        <v>2019</v>
      </c>
      <c r="AD90" s="53"/>
    </row>
    <row r="91" spans="1:31" s="8" customFormat="1" ht="45">
      <c r="A91" s="11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  <c r="R91" s="43"/>
      <c r="S91" s="43"/>
      <c r="T91" s="9" t="s">
        <v>86</v>
      </c>
      <c r="U91" s="215" t="s">
        <v>5</v>
      </c>
      <c r="V91" s="56">
        <v>3</v>
      </c>
      <c r="W91" s="56">
        <v>3</v>
      </c>
      <c r="X91" s="138">
        <v>3</v>
      </c>
      <c r="Y91" s="56">
        <v>3</v>
      </c>
      <c r="Z91" s="56">
        <v>3</v>
      </c>
      <c r="AA91" s="56">
        <v>3</v>
      </c>
      <c r="AB91" s="56">
        <f>SUM(V91:AA91)</f>
        <v>18</v>
      </c>
      <c r="AC91" s="13">
        <v>2019</v>
      </c>
      <c r="AD91" s="53"/>
    </row>
    <row r="92" spans="1:31" s="8" customFormat="1" ht="19.5" customHeight="1">
      <c r="A92" s="11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3"/>
      <c r="R92" s="43"/>
      <c r="S92" s="43"/>
      <c r="T92" s="9" t="s">
        <v>87</v>
      </c>
      <c r="U92" s="215" t="s">
        <v>4</v>
      </c>
      <c r="V92" s="56">
        <v>1</v>
      </c>
      <c r="W92" s="56">
        <v>1</v>
      </c>
      <c r="X92" s="138">
        <v>1</v>
      </c>
      <c r="Y92" s="56">
        <v>1</v>
      </c>
      <c r="Z92" s="56">
        <v>1</v>
      </c>
      <c r="AA92" s="56">
        <v>1</v>
      </c>
      <c r="AB92" s="56">
        <f>SUM(V92:AA92)</f>
        <v>6</v>
      </c>
      <c r="AC92" s="13">
        <v>2019</v>
      </c>
      <c r="AD92" s="53"/>
    </row>
    <row r="93" spans="1:31" s="8" customFormat="1" ht="45">
      <c r="A93" s="11"/>
      <c r="B93" s="12"/>
      <c r="C93" s="42">
        <v>6</v>
      </c>
      <c r="D93" s="42">
        <v>5</v>
      </c>
      <c r="E93" s="42">
        <v>6</v>
      </c>
      <c r="F93" s="42">
        <v>0</v>
      </c>
      <c r="G93" s="42">
        <v>8</v>
      </c>
      <c r="H93" s="42">
        <v>0</v>
      </c>
      <c r="I93" s="42">
        <v>1</v>
      </c>
      <c r="J93" s="42">
        <v>0</v>
      </c>
      <c r="K93" s="42">
        <v>2</v>
      </c>
      <c r="L93" s="42">
        <v>2</v>
      </c>
      <c r="M93" s="42">
        <v>0</v>
      </c>
      <c r="N93" s="42">
        <v>1</v>
      </c>
      <c r="O93" s="42">
        <v>2</v>
      </c>
      <c r="P93" s="42">
        <v>1</v>
      </c>
      <c r="Q93" s="43">
        <v>0</v>
      </c>
      <c r="R93" s="43">
        <v>1</v>
      </c>
      <c r="S93" s="43" t="s">
        <v>44</v>
      </c>
      <c r="T93" s="9" t="s">
        <v>88</v>
      </c>
      <c r="U93" s="215" t="s">
        <v>25</v>
      </c>
      <c r="V93" s="180">
        <v>8102.9</v>
      </c>
      <c r="W93" s="180">
        <v>9199.2710000000006</v>
      </c>
      <c r="X93" s="195">
        <v>9673.7999999999993</v>
      </c>
      <c r="Y93" s="202">
        <v>10134.200000000001</v>
      </c>
      <c r="Z93" s="97">
        <v>9752</v>
      </c>
      <c r="AA93" s="97">
        <f>SUM(Z93)</f>
        <v>9752</v>
      </c>
      <c r="AB93" s="180" t="s">
        <v>155</v>
      </c>
      <c r="AC93" s="13">
        <v>2019</v>
      </c>
      <c r="AD93" s="53"/>
    </row>
    <row r="94" spans="1:31" s="8" customFormat="1" ht="45">
      <c r="A94" s="11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3"/>
      <c r="R94" s="43"/>
      <c r="S94" s="43"/>
      <c r="T94" s="61" t="s">
        <v>256</v>
      </c>
      <c r="U94" s="215" t="s">
        <v>6</v>
      </c>
      <c r="V94" s="86">
        <f>V93/V86*100</f>
        <v>36.345164459076983</v>
      </c>
      <c r="W94" s="86">
        <f>W93/W86*100</f>
        <v>38.90023451511604</v>
      </c>
      <c r="X94" s="180" t="s">
        <v>155</v>
      </c>
      <c r="Y94" s="86" t="s">
        <v>155</v>
      </c>
      <c r="Z94" s="86" t="s">
        <v>155</v>
      </c>
      <c r="AA94" s="86" t="s">
        <v>155</v>
      </c>
      <c r="AB94" s="86">
        <v>38.9</v>
      </c>
      <c r="AC94" s="126">
        <v>2016</v>
      </c>
      <c r="AD94" s="53"/>
    </row>
    <row r="95" spans="1:31" s="8" customFormat="1" ht="45">
      <c r="A95" s="11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3"/>
      <c r="R95" s="43"/>
      <c r="S95" s="43"/>
      <c r="T95" s="61" t="s">
        <v>176</v>
      </c>
      <c r="U95" s="179" t="s">
        <v>6</v>
      </c>
      <c r="V95" s="180" t="s">
        <v>155</v>
      </c>
      <c r="W95" s="180" t="s">
        <v>155</v>
      </c>
      <c r="X95" s="180">
        <v>4.8</v>
      </c>
      <c r="Y95" s="180">
        <v>42.3</v>
      </c>
      <c r="Z95" s="180">
        <v>42.4</v>
      </c>
      <c r="AA95" s="180">
        <v>42.4</v>
      </c>
      <c r="AB95" s="180">
        <v>42.4</v>
      </c>
      <c r="AC95" s="126"/>
      <c r="AD95" s="53"/>
    </row>
    <row r="96" spans="1:31" s="8" customFormat="1" ht="51" customHeight="1">
      <c r="A96" s="11"/>
      <c r="B96" s="12"/>
      <c r="C96" s="42">
        <v>6</v>
      </c>
      <c r="D96" s="42">
        <v>5</v>
      </c>
      <c r="E96" s="42">
        <v>6</v>
      </c>
      <c r="F96" s="42">
        <v>0</v>
      </c>
      <c r="G96" s="42">
        <v>8</v>
      </c>
      <c r="H96" s="42">
        <v>0</v>
      </c>
      <c r="I96" s="42">
        <v>1</v>
      </c>
      <c r="J96" s="42">
        <v>0</v>
      </c>
      <c r="K96" s="42">
        <v>2</v>
      </c>
      <c r="L96" s="42">
        <v>2</v>
      </c>
      <c r="M96" s="42">
        <v>2</v>
      </c>
      <c r="N96" s="42">
        <v>1</v>
      </c>
      <c r="O96" s="42">
        <v>0</v>
      </c>
      <c r="P96" s="42">
        <v>2</v>
      </c>
      <c r="Q96" s="43"/>
      <c r="R96" s="43"/>
      <c r="S96" s="43"/>
      <c r="T96" s="37" t="s">
        <v>89</v>
      </c>
      <c r="U96" s="215" t="s">
        <v>25</v>
      </c>
      <c r="V96" s="180">
        <v>5413.9</v>
      </c>
      <c r="W96" s="180">
        <v>5333.0860000000002</v>
      </c>
      <c r="X96" s="86" t="s">
        <v>155</v>
      </c>
      <c r="Y96" s="86" t="s">
        <v>155</v>
      </c>
      <c r="Z96" s="86" t="s">
        <v>155</v>
      </c>
      <c r="AA96" s="86" t="s">
        <v>155</v>
      </c>
      <c r="AB96" s="180" t="s">
        <v>155</v>
      </c>
      <c r="AC96" s="13">
        <v>2019</v>
      </c>
      <c r="AD96" s="53"/>
    </row>
    <row r="97" spans="1:30" s="8" customFormat="1" ht="45">
      <c r="A97" s="11"/>
      <c r="B97" s="1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3"/>
      <c r="R97" s="43"/>
      <c r="S97" s="43"/>
      <c r="T97" s="61" t="s">
        <v>274</v>
      </c>
      <c r="U97" s="215" t="s">
        <v>6</v>
      </c>
      <c r="V97" s="180">
        <f>V96/V86*100</f>
        <v>24.283785541595833</v>
      </c>
      <c r="W97" s="180">
        <f>W96/W86*100</f>
        <v>22.551601761626777</v>
      </c>
      <c r="X97" s="180" t="s">
        <v>155</v>
      </c>
      <c r="Y97" s="180" t="s">
        <v>155</v>
      </c>
      <c r="Z97" s="180" t="s">
        <v>155</v>
      </c>
      <c r="AA97" s="180" t="s">
        <v>155</v>
      </c>
      <c r="AB97" s="86">
        <v>25.1</v>
      </c>
      <c r="AC97" s="126">
        <v>2016</v>
      </c>
      <c r="AD97" s="53"/>
    </row>
    <row r="98" spans="1:30" s="8" customFormat="1" ht="45">
      <c r="A98" s="11"/>
      <c r="B98" s="12"/>
      <c r="C98" s="42">
        <v>6</v>
      </c>
      <c r="D98" s="42">
        <v>5</v>
      </c>
      <c r="E98" s="42">
        <v>6</v>
      </c>
      <c r="F98" s="42">
        <v>0</v>
      </c>
      <c r="G98" s="42">
        <v>8</v>
      </c>
      <c r="H98" s="42">
        <v>0</v>
      </c>
      <c r="I98" s="42">
        <v>1</v>
      </c>
      <c r="J98" s="42">
        <v>0</v>
      </c>
      <c r="K98" s="42">
        <v>2</v>
      </c>
      <c r="L98" s="42">
        <v>2</v>
      </c>
      <c r="M98" s="42">
        <v>0</v>
      </c>
      <c r="N98" s="42">
        <v>1</v>
      </c>
      <c r="O98" s="42">
        <v>2</v>
      </c>
      <c r="P98" s="42">
        <v>3</v>
      </c>
      <c r="Q98" s="43">
        <v>0</v>
      </c>
      <c r="R98" s="43">
        <v>1</v>
      </c>
      <c r="S98" s="43" t="s">
        <v>41</v>
      </c>
      <c r="T98" s="9" t="s">
        <v>90</v>
      </c>
      <c r="U98" s="215" t="s">
        <v>25</v>
      </c>
      <c r="V98" s="180">
        <v>1303</v>
      </c>
      <c r="W98" s="180">
        <v>1527.1659999999999</v>
      </c>
      <c r="X98" s="180">
        <v>2540.4499999999998</v>
      </c>
      <c r="Y98" s="130">
        <v>2593.6</v>
      </c>
      <c r="Z98" s="97">
        <v>2454.6999999999998</v>
      </c>
      <c r="AA98" s="97">
        <v>2454.6999999999998</v>
      </c>
      <c r="AB98" s="180" t="s">
        <v>155</v>
      </c>
      <c r="AC98" s="13">
        <v>2019</v>
      </c>
      <c r="AD98" s="53"/>
    </row>
    <row r="99" spans="1:30" s="8" customFormat="1" ht="45">
      <c r="A99" s="11"/>
      <c r="B99" s="1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3"/>
      <c r="R99" s="43"/>
      <c r="S99" s="43"/>
      <c r="T99" s="61" t="s">
        <v>177</v>
      </c>
      <c r="U99" s="215" t="s">
        <v>6</v>
      </c>
      <c r="V99" s="180">
        <f>V98/V86*100</f>
        <v>5.844543224052785</v>
      </c>
      <c r="W99" s="180">
        <f>W98/W86*100</f>
        <v>6.4578068787745995</v>
      </c>
      <c r="X99" s="180" t="s">
        <v>155</v>
      </c>
      <c r="Y99" s="86" t="s">
        <v>155</v>
      </c>
      <c r="Z99" s="86" t="s">
        <v>155</v>
      </c>
      <c r="AA99" s="86" t="s">
        <v>155</v>
      </c>
      <c r="AB99" s="86">
        <v>6.5</v>
      </c>
      <c r="AC99" s="126">
        <v>2015</v>
      </c>
      <c r="AD99" s="53"/>
    </row>
    <row r="100" spans="1:30" s="8" customFormat="1" ht="45">
      <c r="A100" s="11"/>
      <c r="B100" s="1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3"/>
      <c r="R100" s="43"/>
      <c r="S100" s="43"/>
      <c r="T100" s="61" t="s">
        <v>178</v>
      </c>
      <c r="U100" s="179" t="s">
        <v>6</v>
      </c>
      <c r="V100" s="180" t="s">
        <v>155</v>
      </c>
      <c r="W100" s="180" t="s">
        <v>155</v>
      </c>
      <c r="X100" s="180">
        <v>20</v>
      </c>
      <c r="Y100" s="180">
        <v>48.2</v>
      </c>
      <c r="Z100" s="180">
        <v>50</v>
      </c>
      <c r="AA100" s="180">
        <v>50</v>
      </c>
      <c r="AB100" s="180">
        <v>100</v>
      </c>
      <c r="AC100" s="126"/>
      <c r="AD100" s="53"/>
    </row>
    <row r="101" spans="1:30" s="8" customFormat="1" ht="43.5" customHeight="1">
      <c r="A101" s="11"/>
      <c r="B101" s="12"/>
      <c r="C101" s="42">
        <v>6</v>
      </c>
      <c r="D101" s="42">
        <v>5</v>
      </c>
      <c r="E101" s="42">
        <v>6</v>
      </c>
      <c r="F101" s="42">
        <v>0</v>
      </c>
      <c r="G101" s="42">
        <v>8</v>
      </c>
      <c r="H101" s="42">
        <v>0</v>
      </c>
      <c r="I101" s="42">
        <v>1</v>
      </c>
      <c r="J101" s="42">
        <v>0</v>
      </c>
      <c r="K101" s="42">
        <v>2</v>
      </c>
      <c r="L101" s="42">
        <v>2</v>
      </c>
      <c r="M101" s="42">
        <v>2</v>
      </c>
      <c r="N101" s="42">
        <v>3</v>
      </c>
      <c r="O101" s="42">
        <v>0</v>
      </c>
      <c r="P101" s="42">
        <v>2</v>
      </c>
      <c r="Q101" s="43"/>
      <c r="R101" s="43"/>
      <c r="S101" s="43"/>
      <c r="T101" s="9" t="s">
        <v>91</v>
      </c>
      <c r="U101" s="215" t="s">
        <v>25</v>
      </c>
      <c r="V101" s="180">
        <v>1936.8</v>
      </c>
      <c r="W101" s="180">
        <v>1799.6279999999999</v>
      </c>
      <c r="X101" s="180" t="s">
        <v>155</v>
      </c>
      <c r="Y101" s="180" t="s">
        <v>155</v>
      </c>
      <c r="Z101" s="180" t="s">
        <v>155</v>
      </c>
      <c r="AA101" s="180" t="s">
        <v>155</v>
      </c>
      <c r="AB101" s="180" t="s">
        <v>155</v>
      </c>
      <c r="AC101" s="13">
        <v>2019</v>
      </c>
      <c r="AD101" s="53"/>
    </row>
    <row r="102" spans="1:30" s="8" customFormat="1" ht="45">
      <c r="A102" s="11"/>
      <c r="B102" s="1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3"/>
      <c r="R102" s="43"/>
      <c r="S102" s="43"/>
      <c r="T102" s="61" t="s">
        <v>126</v>
      </c>
      <c r="U102" s="215" t="s">
        <v>6</v>
      </c>
      <c r="V102" s="180">
        <f>V101/V86*100</f>
        <v>8.6874223456219752</v>
      </c>
      <c r="W102" s="180">
        <f>W101/W86*100</f>
        <v>7.6099455315501885</v>
      </c>
      <c r="X102" s="180" t="s">
        <v>155</v>
      </c>
      <c r="Y102" s="180" t="s">
        <v>155</v>
      </c>
      <c r="Z102" s="180" t="s">
        <v>155</v>
      </c>
      <c r="AA102" s="180" t="s">
        <v>155</v>
      </c>
      <c r="AB102" s="86">
        <v>9.1</v>
      </c>
      <c r="AC102" s="126">
        <v>2016</v>
      </c>
      <c r="AD102" s="53"/>
    </row>
    <row r="103" spans="1:30" s="8" customFormat="1" ht="36" customHeight="1">
      <c r="A103" s="11"/>
      <c r="B103" s="12"/>
      <c r="C103" s="42">
        <v>6</v>
      </c>
      <c r="D103" s="42">
        <v>5</v>
      </c>
      <c r="E103" s="42">
        <v>6</v>
      </c>
      <c r="F103" s="42">
        <v>0</v>
      </c>
      <c r="G103" s="42">
        <v>8</v>
      </c>
      <c r="H103" s="42">
        <v>0</v>
      </c>
      <c r="I103" s="42">
        <v>1</v>
      </c>
      <c r="J103" s="42">
        <v>0</v>
      </c>
      <c r="K103" s="42">
        <v>2</v>
      </c>
      <c r="L103" s="42">
        <v>2</v>
      </c>
      <c r="M103" s="42">
        <v>0</v>
      </c>
      <c r="N103" s="42">
        <v>1</v>
      </c>
      <c r="O103" s="42">
        <v>2</v>
      </c>
      <c r="P103" s="42">
        <v>3</v>
      </c>
      <c r="Q103" s="43">
        <v>6</v>
      </c>
      <c r="R103" s="43">
        <v>0</v>
      </c>
      <c r="S103" s="43" t="s">
        <v>41</v>
      </c>
      <c r="T103" s="61" t="s">
        <v>92</v>
      </c>
      <c r="U103" s="179" t="s">
        <v>25</v>
      </c>
      <c r="V103" s="180">
        <v>155</v>
      </c>
      <c r="W103" s="180">
        <v>153.13</v>
      </c>
      <c r="X103" s="180">
        <v>225</v>
      </c>
      <c r="Y103" s="130">
        <v>235</v>
      </c>
      <c r="Z103" s="85">
        <v>242</v>
      </c>
      <c r="AA103" s="85">
        <v>245</v>
      </c>
      <c r="AB103" s="180" t="s">
        <v>155</v>
      </c>
      <c r="AC103" s="75">
        <v>2019</v>
      </c>
      <c r="AD103" s="53"/>
    </row>
    <row r="104" spans="1:30" s="8" customFormat="1" ht="60">
      <c r="A104" s="11"/>
      <c r="B104" s="1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9"/>
      <c r="O104" s="49"/>
      <c r="P104" s="49"/>
      <c r="Q104" s="50"/>
      <c r="R104" s="50"/>
      <c r="S104" s="50"/>
      <c r="T104" s="61" t="s">
        <v>127</v>
      </c>
      <c r="U104" s="215" t="s">
        <v>6</v>
      </c>
      <c r="V104" s="81">
        <f t="shared" ref="V104:AA104" si="5">V103/V86*100</f>
        <v>0.69524497293030063</v>
      </c>
      <c r="W104" s="81">
        <f t="shared" si="5"/>
        <v>0.64752879997770674</v>
      </c>
      <c r="X104" s="106">
        <f>X103/X86*100</f>
        <v>0.56030012164738197</v>
      </c>
      <c r="Y104" s="81">
        <f t="shared" si="5"/>
        <v>0.80498865514073636</v>
      </c>
      <c r="Z104" s="81">
        <f t="shared" si="5"/>
        <v>1.4210801383497853</v>
      </c>
      <c r="AA104" s="81">
        <f t="shared" si="5"/>
        <v>1.438443428074893</v>
      </c>
      <c r="AB104" s="106">
        <v>0.9</v>
      </c>
      <c r="AC104" s="75">
        <v>2014</v>
      </c>
      <c r="AD104" s="53"/>
    </row>
    <row r="105" spans="1:30" s="8" customFormat="1" ht="30">
      <c r="A105" s="11"/>
      <c r="B105" s="12"/>
      <c r="C105" s="42">
        <v>6</v>
      </c>
      <c r="D105" s="42">
        <v>5</v>
      </c>
      <c r="E105" s="42">
        <v>6</v>
      </c>
      <c r="F105" s="42">
        <v>0</v>
      </c>
      <c r="G105" s="42">
        <v>8</v>
      </c>
      <c r="H105" s="42">
        <v>0</v>
      </c>
      <c r="I105" s="42">
        <v>1</v>
      </c>
      <c r="J105" s="42">
        <v>0</v>
      </c>
      <c r="K105" s="42">
        <v>2</v>
      </c>
      <c r="L105" s="42">
        <v>2</v>
      </c>
      <c r="M105" s="42">
        <v>0</v>
      </c>
      <c r="N105" s="42">
        <v>1</v>
      </c>
      <c r="O105" s="42">
        <v>2</v>
      </c>
      <c r="P105" s="42">
        <v>1</v>
      </c>
      <c r="Q105" s="43">
        <v>0</v>
      </c>
      <c r="R105" s="43">
        <v>5</v>
      </c>
      <c r="S105" s="43" t="s">
        <v>44</v>
      </c>
      <c r="T105" s="61" t="s">
        <v>93</v>
      </c>
      <c r="U105" s="215" t="s">
        <v>25</v>
      </c>
      <c r="V105" s="180">
        <v>3376.8</v>
      </c>
      <c r="W105" s="180">
        <v>3509.84</v>
      </c>
      <c r="X105" s="180">
        <v>2531.6999999999998</v>
      </c>
      <c r="Y105" s="130">
        <v>3527.5</v>
      </c>
      <c r="Z105" s="97">
        <v>3504.2</v>
      </c>
      <c r="AA105" s="97">
        <v>3504.2</v>
      </c>
      <c r="AB105" s="180" t="s">
        <v>155</v>
      </c>
      <c r="AC105" s="13">
        <v>2019</v>
      </c>
      <c r="AD105" s="53"/>
    </row>
    <row r="106" spans="1:30" s="8" customFormat="1" ht="66.75" customHeight="1">
      <c r="A106" s="11"/>
      <c r="B106" s="1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3"/>
      <c r="R106" s="43"/>
      <c r="S106" s="43"/>
      <c r="T106" s="61" t="s">
        <v>179</v>
      </c>
      <c r="U106" s="215" t="s">
        <v>6</v>
      </c>
      <c r="V106" s="106">
        <f>V105/V86*100</f>
        <v>15.14647241671638</v>
      </c>
      <c r="W106" s="81">
        <f>W105/W86*100</f>
        <v>14.841784649080875</v>
      </c>
      <c r="X106" s="180" t="s">
        <v>155</v>
      </c>
      <c r="Y106" s="86" t="s">
        <v>155</v>
      </c>
      <c r="Z106" s="86" t="s">
        <v>155</v>
      </c>
      <c r="AA106" s="86" t="s">
        <v>155</v>
      </c>
      <c r="AB106" s="89">
        <v>15.1</v>
      </c>
      <c r="AC106" s="126">
        <v>2014</v>
      </c>
      <c r="AD106" s="53"/>
    </row>
    <row r="107" spans="1:30" s="8" customFormat="1" ht="45">
      <c r="A107" s="11"/>
      <c r="B107" s="1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3"/>
      <c r="R107" s="43"/>
      <c r="S107" s="43"/>
      <c r="T107" s="61" t="s">
        <v>180</v>
      </c>
      <c r="U107" s="179" t="s">
        <v>6</v>
      </c>
      <c r="V107" s="180" t="s">
        <v>155</v>
      </c>
      <c r="W107" s="180" t="s">
        <v>155</v>
      </c>
      <c r="X107" s="181">
        <v>100</v>
      </c>
      <c r="Y107" s="181">
        <v>100</v>
      </c>
      <c r="Z107" s="181">
        <v>100</v>
      </c>
      <c r="AA107" s="181">
        <v>100</v>
      </c>
      <c r="AB107" s="181">
        <v>100</v>
      </c>
      <c r="AC107" s="126"/>
      <c r="AD107" s="53"/>
    </row>
    <row r="108" spans="1:30" s="8" customFormat="1" ht="30">
      <c r="A108" s="11"/>
      <c r="B108" s="12"/>
      <c r="C108" s="42">
        <v>6</v>
      </c>
      <c r="D108" s="42">
        <v>5</v>
      </c>
      <c r="E108" s="42">
        <v>6</v>
      </c>
      <c r="F108" s="42">
        <v>0</v>
      </c>
      <c r="G108" s="42">
        <v>8</v>
      </c>
      <c r="H108" s="42">
        <v>0</v>
      </c>
      <c r="I108" s="42">
        <v>1</v>
      </c>
      <c r="J108" s="42">
        <v>0</v>
      </c>
      <c r="K108" s="42">
        <v>2</v>
      </c>
      <c r="L108" s="42">
        <v>2</v>
      </c>
      <c r="M108" s="42">
        <v>0</v>
      </c>
      <c r="N108" s="42">
        <v>1</v>
      </c>
      <c r="O108" s="42">
        <v>2</v>
      </c>
      <c r="P108" s="42">
        <v>3</v>
      </c>
      <c r="Q108" s="43">
        <v>0</v>
      </c>
      <c r="R108" s="43">
        <v>5</v>
      </c>
      <c r="S108" s="43" t="s">
        <v>41</v>
      </c>
      <c r="T108" s="9" t="s">
        <v>94</v>
      </c>
      <c r="U108" s="215" t="s">
        <v>25</v>
      </c>
      <c r="V108" s="106">
        <v>686.6</v>
      </c>
      <c r="W108" s="106">
        <v>807.32799999999997</v>
      </c>
      <c r="X108" s="181">
        <v>538.20000000000005</v>
      </c>
      <c r="Y108" s="132">
        <v>966</v>
      </c>
      <c r="Z108" s="88">
        <v>877.5</v>
      </c>
      <c r="AA108" s="88">
        <f>SUM(Z108)</f>
        <v>877.5</v>
      </c>
      <c r="AB108" s="181" t="s">
        <v>155</v>
      </c>
      <c r="AC108" s="13">
        <v>2019</v>
      </c>
      <c r="AD108" s="53"/>
    </row>
    <row r="109" spans="1:30" s="8" customFormat="1" ht="59.25" customHeight="1">
      <c r="A109" s="11"/>
      <c r="B109" s="1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3"/>
      <c r="R109" s="43"/>
      <c r="S109" s="43"/>
      <c r="T109" s="61" t="s">
        <v>181</v>
      </c>
      <c r="U109" s="215" t="s">
        <v>6</v>
      </c>
      <c r="V109" s="106">
        <f>V108/V86*100</f>
        <v>3.0797109575093189</v>
      </c>
      <c r="W109" s="81">
        <f>W108/W86*100</f>
        <v>3.4138844839574349</v>
      </c>
      <c r="X109" s="86" t="s">
        <v>155</v>
      </c>
      <c r="Y109" s="86" t="s">
        <v>155</v>
      </c>
      <c r="Z109" s="86" t="s">
        <v>155</v>
      </c>
      <c r="AA109" s="86" t="s">
        <v>155</v>
      </c>
      <c r="AB109" s="125">
        <v>3.4</v>
      </c>
      <c r="AC109" s="126">
        <v>2015</v>
      </c>
      <c r="AD109" s="53"/>
    </row>
    <row r="110" spans="1:30" s="8" customFormat="1" ht="45">
      <c r="A110" s="11"/>
      <c r="B110" s="1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3"/>
      <c r="R110" s="43"/>
      <c r="S110" s="43"/>
      <c r="T110" s="61" t="s">
        <v>182</v>
      </c>
      <c r="U110" s="179" t="s">
        <v>6</v>
      </c>
      <c r="V110" s="180" t="s">
        <v>155</v>
      </c>
      <c r="W110" s="180" t="s">
        <v>155</v>
      </c>
      <c r="X110" s="181">
        <v>100</v>
      </c>
      <c r="Y110" s="181">
        <v>100</v>
      </c>
      <c r="Z110" s="181">
        <v>100</v>
      </c>
      <c r="AA110" s="181">
        <v>100</v>
      </c>
      <c r="AB110" s="181">
        <v>100</v>
      </c>
      <c r="AC110" s="126"/>
      <c r="AD110" s="53"/>
    </row>
    <row r="111" spans="1:30" s="8" customFormat="1" ht="37.5" customHeight="1">
      <c r="A111" s="11"/>
      <c r="B111" s="12"/>
      <c r="C111" s="42">
        <v>6</v>
      </c>
      <c r="D111" s="42">
        <v>5</v>
      </c>
      <c r="E111" s="42">
        <v>6</v>
      </c>
      <c r="F111" s="42">
        <v>0</v>
      </c>
      <c r="G111" s="42">
        <v>8</v>
      </c>
      <c r="H111" s="42">
        <v>0</v>
      </c>
      <c r="I111" s="42">
        <v>1</v>
      </c>
      <c r="J111" s="42">
        <v>0</v>
      </c>
      <c r="K111" s="42">
        <v>2</v>
      </c>
      <c r="L111" s="42">
        <v>2</v>
      </c>
      <c r="M111" s="42">
        <v>0</v>
      </c>
      <c r="N111" s="42">
        <v>1</v>
      </c>
      <c r="O111" s="42">
        <v>2</v>
      </c>
      <c r="P111" s="42">
        <v>1</v>
      </c>
      <c r="Q111" s="43">
        <v>0</v>
      </c>
      <c r="R111" s="43">
        <v>7</v>
      </c>
      <c r="S111" s="43" t="s">
        <v>44</v>
      </c>
      <c r="T111" s="9" t="s">
        <v>95</v>
      </c>
      <c r="U111" s="215" t="s">
        <v>25</v>
      </c>
      <c r="V111" s="181">
        <v>124.6</v>
      </c>
      <c r="W111" s="181">
        <v>61.3</v>
      </c>
      <c r="X111" s="181">
        <v>100</v>
      </c>
      <c r="Y111" s="132">
        <v>55.1</v>
      </c>
      <c r="Z111" s="87">
        <f>SUM(Y111)</f>
        <v>55.1</v>
      </c>
      <c r="AA111" s="87">
        <f>SUM(Z111)</f>
        <v>55.1</v>
      </c>
      <c r="AB111" s="181" t="s">
        <v>155</v>
      </c>
      <c r="AC111" s="13">
        <v>2019</v>
      </c>
      <c r="AD111" s="53"/>
    </row>
    <row r="112" spans="1:30" s="8" customFormat="1" ht="60">
      <c r="A112" s="11"/>
      <c r="B112" s="1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3"/>
      <c r="R112" s="43"/>
      <c r="S112" s="43"/>
      <c r="T112" s="61" t="s">
        <v>183</v>
      </c>
      <c r="U112" s="215" t="s">
        <v>6</v>
      </c>
      <c r="V112" s="181">
        <f>V111/V86*100</f>
        <v>0.55888724920719646</v>
      </c>
      <c r="W112" s="89">
        <f>W111/W86*100</f>
        <v>0.25921449381984862</v>
      </c>
      <c r="X112" s="180" t="s">
        <v>155</v>
      </c>
      <c r="Y112" s="86" t="s">
        <v>155</v>
      </c>
      <c r="Z112" s="86" t="s">
        <v>155</v>
      </c>
      <c r="AA112" s="86" t="s">
        <v>155</v>
      </c>
      <c r="AB112" s="89">
        <v>0.6</v>
      </c>
      <c r="AC112" s="126">
        <v>2014</v>
      </c>
      <c r="AD112" s="53"/>
    </row>
    <row r="113" spans="1:30" s="8" customFormat="1" ht="30">
      <c r="A113" s="11"/>
      <c r="B113" s="1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3"/>
      <c r="R113" s="43"/>
      <c r="S113" s="43"/>
      <c r="T113" s="61" t="s">
        <v>184</v>
      </c>
      <c r="U113" s="179" t="s">
        <v>6</v>
      </c>
      <c r="V113" s="180" t="s">
        <v>155</v>
      </c>
      <c r="W113" s="180" t="s">
        <v>155</v>
      </c>
      <c r="X113" s="181">
        <v>100</v>
      </c>
      <c r="Y113" s="181">
        <v>100</v>
      </c>
      <c r="Z113" s="181">
        <v>100</v>
      </c>
      <c r="AA113" s="181">
        <v>100</v>
      </c>
      <c r="AB113" s="181">
        <v>100</v>
      </c>
      <c r="AC113" s="126"/>
      <c r="AD113" s="53"/>
    </row>
    <row r="114" spans="1:30" s="8" customFormat="1" ht="45">
      <c r="A114" s="11"/>
      <c r="B114" s="12"/>
      <c r="C114" s="42">
        <v>6</v>
      </c>
      <c r="D114" s="42">
        <v>5</v>
      </c>
      <c r="E114" s="42">
        <v>6</v>
      </c>
      <c r="F114" s="42">
        <v>0</v>
      </c>
      <c r="G114" s="42">
        <v>8</v>
      </c>
      <c r="H114" s="42">
        <v>0</v>
      </c>
      <c r="I114" s="42">
        <v>1</v>
      </c>
      <c r="J114" s="42">
        <v>0</v>
      </c>
      <c r="K114" s="42">
        <v>2</v>
      </c>
      <c r="L114" s="42">
        <v>2</v>
      </c>
      <c r="M114" s="42">
        <v>0</v>
      </c>
      <c r="N114" s="42">
        <v>1</v>
      </c>
      <c r="O114" s="42">
        <v>2</v>
      </c>
      <c r="P114" s="42">
        <v>1</v>
      </c>
      <c r="Q114" s="43">
        <v>0</v>
      </c>
      <c r="R114" s="43">
        <v>9</v>
      </c>
      <c r="S114" s="43" t="s">
        <v>44</v>
      </c>
      <c r="T114" s="37" t="s">
        <v>117</v>
      </c>
      <c r="U114" s="215" t="s">
        <v>25</v>
      </c>
      <c r="V114" s="107">
        <v>61.1</v>
      </c>
      <c r="W114" s="92">
        <v>0</v>
      </c>
      <c r="X114" s="181">
        <v>540</v>
      </c>
      <c r="Y114" s="203">
        <v>702</v>
      </c>
      <c r="Z114" s="92">
        <v>0</v>
      </c>
      <c r="AA114" s="92">
        <v>0</v>
      </c>
      <c r="AB114" s="181" t="s">
        <v>155</v>
      </c>
      <c r="AC114" s="13">
        <v>2014</v>
      </c>
      <c r="AD114" s="53"/>
    </row>
    <row r="115" spans="1:30" s="8" customFormat="1" ht="34.5" customHeight="1">
      <c r="A115" s="11"/>
      <c r="B115" s="1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3"/>
      <c r="R115" s="43"/>
      <c r="S115" s="43"/>
      <c r="T115" s="9" t="s">
        <v>118</v>
      </c>
      <c r="U115" s="215" t="s">
        <v>4</v>
      </c>
      <c r="V115" s="109">
        <v>3</v>
      </c>
      <c r="W115" s="40">
        <v>0</v>
      </c>
      <c r="X115" s="108">
        <v>3</v>
      </c>
      <c r="Y115" s="93">
        <v>3</v>
      </c>
      <c r="Z115" s="93">
        <v>0</v>
      </c>
      <c r="AA115" s="93">
        <v>0</v>
      </c>
      <c r="AB115" s="108">
        <f>SUM(V115:AA115)</f>
        <v>9</v>
      </c>
      <c r="AC115" s="13">
        <v>2014</v>
      </c>
      <c r="AD115" s="53"/>
    </row>
    <row r="116" spans="1:30" s="8" customFormat="1" ht="34.5" customHeight="1">
      <c r="A116" s="11"/>
      <c r="B116" s="12"/>
      <c r="C116" s="42">
        <v>6</v>
      </c>
      <c r="D116" s="42">
        <v>5</v>
      </c>
      <c r="E116" s="42">
        <v>6</v>
      </c>
      <c r="F116" s="42">
        <v>0</v>
      </c>
      <c r="G116" s="42">
        <v>8</v>
      </c>
      <c r="H116" s="42">
        <v>0</v>
      </c>
      <c r="I116" s="42">
        <v>1</v>
      </c>
      <c r="J116" s="42">
        <v>0</v>
      </c>
      <c r="K116" s="42">
        <v>2</v>
      </c>
      <c r="L116" s="42">
        <v>2</v>
      </c>
      <c r="M116" s="42">
        <v>2</v>
      </c>
      <c r="N116" s="42">
        <v>3</v>
      </c>
      <c r="O116" s="42">
        <v>0</v>
      </c>
      <c r="P116" s="42">
        <v>9</v>
      </c>
      <c r="Q116" s="43"/>
      <c r="R116" s="43"/>
      <c r="S116" s="43"/>
      <c r="T116" s="178" t="s">
        <v>216</v>
      </c>
      <c r="U116" s="215" t="s">
        <v>25</v>
      </c>
      <c r="V116" s="110">
        <v>4.5</v>
      </c>
      <c r="W116" s="103">
        <v>0</v>
      </c>
      <c r="X116" s="107">
        <v>0</v>
      </c>
      <c r="Y116" s="92">
        <v>0</v>
      </c>
      <c r="Z116" s="92">
        <v>0</v>
      </c>
      <c r="AA116" s="92">
        <v>0</v>
      </c>
      <c r="AB116" s="181" t="s">
        <v>155</v>
      </c>
      <c r="AC116" s="13">
        <v>2014</v>
      </c>
      <c r="AD116" s="53"/>
    </row>
    <row r="117" spans="1:30" s="8" customFormat="1" ht="30">
      <c r="A117" s="11"/>
      <c r="B117" s="1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3"/>
      <c r="R117" s="43"/>
      <c r="S117" s="43"/>
      <c r="T117" s="9" t="s">
        <v>275</v>
      </c>
      <c r="U117" s="215" t="s">
        <v>4</v>
      </c>
      <c r="V117" s="109">
        <v>2</v>
      </c>
      <c r="W117" s="40">
        <v>0</v>
      </c>
      <c r="X117" s="109">
        <v>0</v>
      </c>
      <c r="Y117" s="40">
        <v>0</v>
      </c>
      <c r="Z117" s="40">
        <v>0</v>
      </c>
      <c r="AA117" s="40">
        <v>0</v>
      </c>
      <c r="AB117" s="91">
        <f>SUM(V117:AA117)</f>
        <v>2</v>
      </c>
      <c r="AC117" s="13">
        <v>2014</v>
      </c>
      <c r="AD117" s="53"/>
    </row>
    <row r="118" spans="1:30" s="8" customFormat="1" ht="30">
      <c r="A118" s="11"/>
      <c r="B118" s="12"/>
      <c r="C118" s="42">
        <v>6</v>
      </c>
      <c r="D118" s="42">
        <v>5</v>
      </c>
      <c r="E118" s="42">
        <v>6</v>
      </c>
      <c r="F118" s="42">
        <v>0</v>
      </c>
      <c r="G118" s="42">
        <v>8</v>
      </c>
      <c r="H118" s="42">
        <v>0</v>
      </c>
      <c r="I118" s="42">
        <v>1</v>
      </c>
      <c r="J118" s="66">
        <v>0</v>
      </c>
      <c r="K118" s="66">
        <v>2</v>
      </c>
      <c r="L118" s="66">
        <v>2</v>
      </c>
      <c r="M118" s="66">
        <v>0</v>
      </c>
      <c r="N118" s="66">
        <v>1</v>
      </c>
      <c r="O118" s="66">
        <v>2</v>
      </c>
      <c r="P118" s="66">
        <v>3</v>
      </c>
      <c r="Q118" s="55">
        <v>0</v>
      </c>
      <c r="R118" s="55">
        <v>9</v>
      </c>
      <c r="S118" s="55" t="s">
        <v>41</v>
      </c>
      <c r="T118" s="37" t="s">
        <v>237</v>
      </c>
      <c r="U118" s="215" t="s">
        <v>25</v>
      </c>
      <c r="V118" s="107">
        <v>0</v>
      </c>
      <c r="W118" s="92">
        <v>0</v>
      </c>
      <c r="X118" s="181">
        <v>0</v>
      </c>
      <c r="Y118" s="132">
        <v>4.8</v>
      </c>
      <c r="Z118" s="92">
        <v>0</v>
      </c>
      <c r="AA118" s="92">
        <v>0</v>
      </c>
      <c r="AB118" s="181" t="s">
        <v>155</v>
      </c>
      <c r="AC118" s="13">
        <v>2014</v>
      </c>
      <c r="AD118" s="53"/>
    </row>
    <row r="119" spans="1:30" s="8" customFormat="1" ht="31.5" customHeight="1">
      <c r="A119" s="11"/>
      <c r="B119" s="1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3"/>
      <c r="R119" s="43"/>
      <c r="S119" s="43"/>
      <c r="T119" s="9" t="s">
        <v>118</v>
      </c>
      <c r="U119" s="215" t="s">
        <v>4</v>
      </c>
      <c r="V119" s="109" t="s">
        <v>155</v>
      </c>
      <c r="W119" s="40" t="s">
        <v>155</v>
      </c>
      <c r="X119" s="108" t="s">
        <v>155</v>
      </c>
      <c r="Y119" s="93">
        <v>2</v>
      </c>
      <c r="Z119" s="93">
        <v>0</v>
      </c>
      <c r="AA119" s="93">
        <v>0</v>
      </c>
      <c r="AB119" s="108">
        <v>2</v>
      </c>
      <c r="AC119" s="13">
        <v>2014</v>
      </c>
      <c r="AD119" s="53"/>
    </row>
    <row r="120" spans="1:30" s="8" customFormat="1" ht="46.5" customHeight="1">
      <c r="A120" s="235"/>
      <c r="B120" s="235"/>
      <c r="C120" s="67">
        <v>6</v>
      </c>
      <c r="D120" s="67">
        <v>5</v>
      </c>
      <c r="E120" s="67">
        <v>6</v>
      </c>
      <c r="F120" s="232">
        <v>0</v>
      </c>
      <c r="G120" s="232">
        <v>8</v>
      </c>
      <c r="H120" s="232">
        <v>0</v>
      </c>
      <c r="I120" s="232">
        <v>1</v>
      </c>
      <c r="J120" s="67">
        <v>0</v>
      </c>
      <c r="K120" s="67">
        <v>2</v>
      </c>
      <c r="L120" s="67">
        <v>2</v>
      </c>
      <c r="M120" s="67">
        <v>0</v>
      </c>
      <c r="N120" s="67">
        <v>1</v>
      </c>
      <c r="O120" s="232" t="s">
        <v>167</v>
      </c>
      <c r="P120" s="232">
        <v>0</v>
      </c>
      <c r="Q120" s="218">
        <v>6</v>
      </c>
      <c r="R120" s="218">
        <v>8</v>
      </c>
      <c r="S120" s="210" t="s">
        <v>44</v>
      </c>
      <c r="T120" s="236" t="s">
        <v>230</v>
      </c>
      <c r="U120" s="179" t="s">
        <v>25</v>
      </c>
      <c r="V120" s="180" t="s">
        <v>155</v>
      </c>
      <c r="W120" s="180" t="s">
        <v>155</v>
      </c>
      <c r="X120" s="180" t="s">
        <v>155</v>
      </c>
      <c r="Y120" s="132">
        <v>192.1</v>
      </c>
      <c r="Z120" s="180" t="s">
        <v>155</v>
      </c>
      <c r="AA120" s="180" t="s">
        <v>155</v>
      </c>
      <c r="AB120" s="180" t="s">
        <v>155</v>
      </c>
      <c r="AC120" s="13">
        <v>2019</v>
      </c>
      <c r="AD120" s="244"/>
    </row>
    <row r="121" spans="1:30" s="8" customFormat="1" ht="32.25" customHeight="1">
      <c r="A121" s="11"/>
      <c r="B121" s="12"/>
      <c r="C121" s="42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2"/>
      <c r="P121" s="42"/>
      <c r="Q121" s="43"/>
      <c r="R121" s="43"/>
      <c r="S121" s="43"/>
      <c r="T121" s="178" t="s">
        <v>232</v>
      </c>
      <c r="U121" s="179" t="s">
        <v>25</v>
      </c>
      <c r="V121" s="180" t="s">
        <v>155</v>
      </c>
      <c r="W121" s="180" t="s">
        <v>155</v>
      </c>
      <c r="X121" s="180" t="s">
        <v>155</v>
      </c>
      <c r="Y121" s="180">
        <v>18.739999999999998</v>
      </c>
      <c r="Z121" s="180" t="s">
        <v>155</v>
      </c>
      <c r="AA121" s="180" t="s">
        <v>155</v>
      </c>
      <c r="AB121" s="180">
        <f>Y121</f>
        <v>18.739999999999998</v>
      </c>
      <c r="AC121" s="13"/>
      <c r="AD121" s="177"/>
    </row>
    <row r="122" spans="1:30" s="8" customFormat="1" ht="46.5" customHeight="1">
      <c r="A122" s="235"/>
      <c r="B122" s="235"/>
      <c r="C122" s="67">
        <v>6</v>
      </c>
      <c r="D122" s="67">
        <v>5</v>
      </c>
      <c r="E122" s="67">
        <v>6</v>
      </c>
      <c r="F122" s="232">
        <v>0</v>
      </c>
      <c r="G122" s="232">
        <v>8</v>
      </c>
      <c r="H122" s="232">
        <v>0</v>
      </c>
      <c r="I122" s="232">
        <v>1</v>
      </c>
      <c r="J122" s="67">
        <v>0</v>
      </c>
      <c r="K122" s="67">
        <v>2</v>
      </c>
      <c r="L122" s="67">
        <v>2</v>
      </c>
      <c r="M122" s="67">
        <v>0</v>
      </c>
      <c r="N122" s="67">
        <v>1</v>
      </c>
      <c r="O122" s="232" t="s">
        <v>167</v>
      </c>
      <c r="P122" s="232">
        <v>0</v>
      </c>
      <c r="Q122" s="218">
        <v>6</v>
      </c>
      <c r="R122" s="218">
        <v>8</v>
      </c>
      <c r="S122" s="210" t="s">
        <v>41</v>
      </c>
      <c r="T122" s="236" t="s">
        <v>231</v>
      </c>
      <c r="U122" s="179" t="s">
        <v>25</v>
      </c>
      <c r="V122" s="180" t="s">
        <v>155</v>
      </c>
      <c r="W122" s="180" t="s">
        <v>155</v>
      </c>
      <c r="X122" s="180" t="s">
        <v>155</v>
      </c>
      <c r="Y122" s="132">
        <v>93.74</v>
      </c>
      <c r="Z122" s="180" t="s">
        <v>155</v>
      </c>
      <c r="AA122" s="180" t="s">
        <v>155</v>
      </c>
      <c r="AB122" s="180" t="s">
        <v>155</v>
      </c>
      <c r="AC122" s="13">
        <v>2019</v>
      </c>
      <c r="AD122" s="244"/>
    </row>
    <row r="123" spans="1:30" s="8" customFormat="1" ht="32.25" customHeight="1">
      <c r="A123" s="11"/>
      <c r="B123" s="12"/>
      <c r="C123" s="42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2"/>
      <c r="P123" s="42"/>
      <c r="Q123" s="43"/>
      <c r="R123" s="43"/>
      <c r="S123" s="43"/>
      <c r="T123" s="178" t="s">
        <v>233</v>
      </c>
      <c r="U123" s="179" t="s">
        <v>25</v>
      </c>
      <c r="V123" s="180" t="s">
        <v>155</v>
      </c>
      <c r="W123" s="180" t="s">
        <v>155</v>
      </c>
      <c r="X123" s="180" t="s">
        <v>155</v>
      </c>
      <c r="Y123" s="180">
        <v>18.739999999999998</v>
      </c>
      <c r="Z123" s="180" t="s">
        <v>155</v>
      </c>
      <c r="AA123" s="180" t="s">
        <v>155</v>
      </c>
      <c r="AB123" s="180">
        <f>Y123</f>
        <v>18.739999999999998</v>
      </c>
      <c r="AC123" s="13"/>
      <c r="AD123" s="177"/>
    </row>
    <row r="124" spans="1:30" s="8" customFormat="1" ht="32.25" customHeight="1">
      <c r="A124" s="235"/>
      <c r="B124" s="235"/>
      <c r="C124" s="67">
        <v>6</v>
      </c>
      <c r="D124" s="67">
        <v>5</v>
      </c>
      <c r="E124" s="67">
        <v>6</v>
      </c>
      <c r="F124" s="232">
        <v>0</v>
      </c>
      <c r="G124" s="232">
        <v>8</v>
      </c>
      <c r="H124" s="232">
        <v>0</v>
      </c>
      <c r="I124" s="232">
        <v>1</v>
      </c>
      <c r="J124" s="67">
        <v>0</v>
      </c>
      <c r="K124" s="67">
        <v>2</v>
      </c>
      <c r="L124" s="67">
        <v>2</v>
      </c>
      <c r="M124" s="67">
        <v>0</v>
      </c>
      <c r="N124" s="67">
        <v>1</v>
      </c>
      <c r="O124" s="67">
        <v>1</v>
      </c>
      <c r="P124" s="67">
        <v>0</v>
      </c>
      <c r="Q124" s="116">
        <v>6</v>
      </c>
      <c r="R124" s="116">
        <v>8</v>
      </c>
      <c r="S124" s="55" t="s">
        <v>166</v>
      </c>
      <c r="T124" s="236" t="s">
        <v>235</v>
      </c>
      <c r="U124" s="179" t="s">
        <v>25</v>
      </c>
      <c r="V124" s="180" t="s">
        <v>155</v>
      </c>
      <c r="W124" s="180" t="s">
        <v>155</v>
      </c>
      <c r="X124" s="180" t="s">
        <v>155</v>
      </c>
      <c r="Y124" s="130">
        <v>2282.2130000000002</v>
      </c>
      <c r="Z124" s="180" t="s">
        <v>155</v>
      </c>
      <c r="AA124" s="180" t="s">
        <v>155</v>
      </c>
      <c r="AB124" s="180" t="s">
        <v>155</v>
      </c>
      <c r="AC124" s="13">
        <v>2019</v>
      </c>
      <c r="AD124" s="177"/>
    </row>
    <row r="125" spans="1:30" s="8" customFormat="1" ht="32.25" customHeight="1">
      <c r="A125" s="11"/>
      <c r="B125" s="12"/>
      <c r="C125" s="42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2"/>
      <c r="P125" s="42"/>
      <c r="Q125" s="43"/>
      <c r="R125" s="43"/>
      <c r="S125" s="43"/>
      <c r="T125" s="178" t="s">
        <v>232</v>
      </c>
      <c r="U125" s="179" t="s">
        <v>25</v>
      </c>
      <c r="V125" s="180" t="s">
        <v>155</v>
      </c>
      <c r="W125" s="180" t="s">
        <v>155</v>
      </c>
      <c r="X125" s="180" t="s">
        <v>155</v>
      </c>
      <c r="Y125" s="180">
        <v>18.739999999999998</v>
      </c>
      <c r="Z125" s="180" t="s">
        <v>155</v>
      </c>
      <c r="AA125" s="180" t="s">
        <v>155</v>
      </c>
      <c r="AB125" s="180">
        <f>Y125</f>
        <v>18.739999999999998</v>
      </c>
      <c r="AC125" s="13"/>
      <c r="AD125" s="177"/>
    </row>
    <row r="126" spans="1:30" s="8" customFormat="1" ht="34.5" customHeight="1">
      <c r="A126" s="235"/>
      <c r="B126" s="235"/>
      <c r="C126" s="67">
        <v>6</v>
      </c>
      <c r="D126" s="67">
        <v>5</v>
      </c>
      <c r="E126" s="67">
        <v>6</v>
      </c>
      <c r="F126" s="232">
        <v>0</v>
      </c>
      <c r="G126" s="232">
        <v>8</v>
      </c>
      <c r="H126" s="232">
        <v>0</v>
      </c>
      <c r="I126" s="232">
        <v>1</v>
      </c>
      <c r="J126" s="67">
        <v>0</v>
      </c>
      <c r="K126" s="67">
        <v>2</v>
      </c>
      <c r="L126" s="67">
        <v>2</v>
      </c>
      <c r="M126" s="67">
        <v>0</v>
      </c>
      <c r="N126" s="67">
        <v>1</v>
      </c>
      <c r="O126" s="67">
        <v>1</v>
      </c>
      <c r="P126" s="67">
        <v>0</v>
      </c>
      <c r="Q126" s="116">
        <v>6</v>
      </c>
      <c r="R126" s="116">
        <v>8</v>
      </c>
      <c r="S126" s="55" t="s">
        <v>166</v>
      </c>
      <c r="T126" s="236" t="s">
        <v>236</v>
      </c>
      <c r="U126" s="179" t="s">
        <v>25</v>
      </c>
      <c r="V126" s="180" t="s">
        <v>155</v>
      </c>
      <c r="W126" s="180" t="s">
        <v>155</v>
      </c>
      <c r="X126" s="180" t="s">
        <v>155</v>
      </c>
      <c r="Y126" s="132">
        <v>977.05899999999997</v>
      </c>
      <c r="Z126" s="180" t="s">
        <v>155</v>
      </c>
      <c r="AA126" s="180" t="s">
        <v>155</v>
      </c>
      <c r="AB126" s="180" t="s">
        <v>155</v>
      </c>
      <c r="AC126" s="13">
        <v>2019</v>
      </c>
      <c r="AD126" s="177"/>
    </row>
    <row r="127" spans="1:30" s="8" customFormat="1" ht="32.25" customHeight="1">
      <c r="A127" s="11"/>
      <c r="B127" s="12"/>
      <c r="C127" s="42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2"/>
      <c r="P127" s="42"/>
      <c r="Q127" s="43"/>
      <c r="R127" s="43"/>
      <c r="S127" s="43"/>
      <c r="T127" s="178" t="s">
        <v>257</v>
      </c>
      <c r="U127" s="179" t="s">
        <v>25</v>
      </c>
      <c r="V127" s="180" t="s">
        <v>155</v>
      </c>
      <c r="W127" s="180" t="s">
        <v>155</v>
      </c>
      <c r="X127" s="180" t="s">
        <v>155</v>
      </c>
      <c r="Y127" s="180">
        <v>18.739999999999998</v>
      </c>
      <c r="Z127" s="180" t="s">
        <v>155</v>
      </c>
      <c r="AA127" s="180" t="s">
        <v>155</v>
      </c>
      <c r="AB127" s="180">
        <f>Y127</f>
        <v>18.739999999999998</v>
      </c>
      <c r="AC127" s="13"/>
      <c r="AD127" s="177"/>
    </row>
    <row r="128" spans="1:30" s="8" customFormat="1" ht="42.75">
      <c r="A128" s="64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7"/>
      <c r="N128" s="66"/>
      <c r="O128" s="66"/>
      <c r="P128" s="66"/>
      <c r="Q128" s="55"/>
      <c r="R128" s="55"/>
      <c r="S128" s="55"/>
      <c r="T128" s="170" t="s">
        <v>96</v>
      </c>
      <c r="U128" s="201" t="s">
        <v>25</v>
      </c>
      <c r="V128" s="202">
        <f>SUM(V132,V135,V138,V141,V144,V146,V148,)</f>
        <v>1129.2</v>
      </c>
      <c r="W128" s="202">
        <f>SUM(W132,W135,W138,W141,W144,W146,W148,W150,)</f>
        <v>1257.6199999999999</v>
      </c>
      <c r="X128" s="202">
        <f>SUM(X132,X135,X138,X141,X144,X146,X148,X150,X152,X154,X156,X158,X160)</f>
        <v>24007.9</v>
      </c>
      <c r="Y128" s="191">
        <f>SUM(Y132,Y135,Y138,Y141,Y144,Y146,Y148,Y150,Y152,Y154,Y158,Y160,Y162,Y164,Y166)</f>
        <v>7429.6459999999997</v>
      </c>
      <c r="Z128" s="202">
        <f>SUM(Z132,Z135,Z138,Z141,Z144,Z146,Z148,Z150,Z152,Z154,Z162)</f>
        <v>143.80000000000001</v>
      </c>
      <c r="AA128" s="202">
        <f>SUM(AA132,AA135,AA138,AA141,AA144,AA146,AA148,AA150,AA152,AA154,AA162)</f>
        <v>143.80000000000001</v>
      </c>
      <c r="AB128" s="203" t="s">
        <v>155</v>
      </c>
      <c r="AC128" s="13">
        <v>2019</v>
      </c>
      <c r="AD128" s="244">
        <f>SUM(V128:AA128)</f>
        <v>34111.966000000008</v>
      </c>
    </row>
    <row r="129" spans="1:30" s="8" customFormat="1" ht="30">
      <c r="A129" s="11"/>
      <c r="B129" s="1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3"/>
      <c r="R129" s="43"/>
      <c r="S129" s="43"/>
      <c r="T129" s="9" t="s">
        <v>97</v>
      </c>
      <c r="U129" s="215" t="s">
        <v>6</v>
      </c>
      <c r="V129" s="181">
        <v>0</v>
      </c>
      <c r="W129" s="89">
        <v>100</v>
      </c>
      <c r="X129" s="181">
        <v>80</v>
      </c>
      <c r="Y129" s="89">
        <v>80</v>
      </c>
      <c r="Z129" s="89">
        <v>80</v>
      </c>
      <c r="AA129" s="89">
        <v>80</v>
      </c>
      <c r="AB129" s="89">
        <v>100</v>
      </c>
      <c r="AC129" s="126">
        <v>2015</v>
      </c>
      <c r="AD129" s="53"/>
    </row>
    <row r="130" spans="1:30" s="8" customFormat="1" ht="30">
      <c r="A130" s="11"/>
      <c r="B130" s="1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9"/>
      <c r="N130" s="42"/>
      <c r="O130" s="42"/>
      <c r="P130" s="42"/>
      <c r="Q130" s="43"/>
      <c r="R130" s="43"/>
      <c r="S130" s="43"/>
      <c r="T130" s="9" t="s">
        <v>98</v>
      </c>
      <c r="U130" s="215" t="s">
        <v>6</v>
      </c>
      <c r="V130" s="181">
        <v>100</v>
      </c>
      <c r="W130" s="89">
        <v>100</v>
      </c>
      <c r="X130" s="181">
        <v>100</v>
      </c>
      <c r="Y130" s="89">
        <v>100</v>
      </c>
      <c r="Z130" s="89">
        <v>100</v>
      </c>
      <c r="AA130" s="89">
        <v>100</v>
      </c>
      <c r="AB130" s="89">
        <v>100</v>
      </c>
      <c r="AC130" s="13">
        <v>2019</v>
      </c>
      <c r="AD130" s="53"/>
    </row>
    <row r="131" spans="1:30" s="8" customFormat="1" ht="30">
      <c r="A131" s="11"/>
      <c r="B131" s="1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9"/>
      <c r="N131" s="42"/>
      <c r="O131" s="42"/>
      <c r="P131" s="42"/>
      <c r="Q131" s="43"/>
      <c r="R131" s="43"/>
      <c r="S131" s="43"/>
      <c r="T131" s="9" t="s">
        <v>99</v>
      </c>
      <c r="U131" s="215" t="s">
        <v>6</v>
      </c>
      <c r="V131" s="89">
        <v>0</v>
      </c>
      <c r="W131" s="89">
        <v>20</v>
      </c>
      <c r="X131" s="181">
        <v>40</v>
      </c>
      <c r="Y131" s="89">
        <v>41</v>
      </c>
      <c r="Z131" s="89">
        <v>42</v>
      </c>
      <c r="AA131" s="89">
        <v>43</v>
      </c>
      <c r="AB131" s="89">
        <v>43</v>
      </c>
      <c r="AC131" s="126">
        <v>2019</v>
      </c>
      <c r="AD131" s="53"/>
    </row>
    <row r="132" spans="1:30" s="8" customFormat="1" ht="36" customHeight="1">
      <c r="A132" s="11"/>
      <c r="B132" s="12"/>
      <c r="C132" s="42">
        <v>6</v>
      </c>
      <c r="D132" s="42">
        <v>5</v>
      </c>
      <c r="E132" s="42">
        <v>6</v>
      </c>
      <c r="F132" s="42">
        <v>0</v>
      </c>
      <c r="G132" s="42">
        <v>8</v>
      </c>
      <c r="H132" s="42">
        <v>0</v>
      </c>
      <c r="I132" s="42">
        <v>1</v>
      </c>
      <c r="J132" s="42">
        <v>0</v>
      </c>
      <c r="K132" s="42">
        <v>2</v>
      </c>
      <c r="L132" s="42">
        <v>2</v>
      </c>
      <c r="M132" s="42">
        <v>0</v>
      </c>
      <c r="N132" s="42">
        <v>2</v>
      </c>
      <c r="O132" s="42">
        <v>2</v>
      </c>
      <c r="P132" s="42">
        <v>2</v>
      </c>
      <c r="Q132" s="43">
        <v>1</v>
      </c>
      <c r="R132" s="43">
        <v>2</v>
      </c>
      <c r="S132" s="43" t="s">
        <v>42</v>
      </c>
      <c r="T132" s="9" t="s">
        <v>100</v>
      </c>
      <c r="U132" s="215" t="s">
        <v>25</v>
      </c>
      <c r="V132" s="89">
        <v>0</v>
      </c>
      <c r="W132" s="89">
        <v>30</v>
      </c>
      <c r="X132" s="106">
        <v>79</v>
      </c>
      <c r="Y132" s="135">
        <v>80</v>
      </c>
      <c r="Z132" s="87">
        <v>81.3</v>
      </c>
      <c r="AA132" s="87">
        <f>SUM(Z132)</f>
        <v>81.3</v>
      </c>
      <c r="AB132" s="89" t="s">
        <v>155</v>
      </c>
      <c r="AC132" s="13">
        <v>2019</v>
      </c>
      <c r="AD132" s="53"/>
    </row>
    <row r="133" spans="1:30" s="8" customFormat="1" ht="59.25" customHeight="1">
      <c r="A133" s="11"/>
      <c r="B133" s="1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3"/>
      <c r="R133" s="43"/>
      <c r="S133" s="43"/>
      <c r="T133" s="61" t="s">
        <v>185</v>
      </c>
      <c r="U133" s="215" t="s">
        <v>6</v>
      </c>
      <c r="V133" s="89">
        <f>(V132*100)/V86</f>
        <v>0</v>
      </c>
      <c r="W133" s="89">
        <f>(W132*100)/W86</f>
        <v>0.12685864297871874</v>
      </c>
      <c r="X133" s="180" t="s">
        <v>155</v>
      </c>
      <c r="Y133" s="86" t="s">
        <v>155</v>
      </c>
      <c r="Z133" s="86" t="s">
        <v>155</v>
      </c>
      <c r="AA133" s="86" t="s">
        <v>155</v>
      </c>
      <c r="AB133" s="125">
        <v>0.1</v>
      </c>
      <c r="AC133" s="126">
        <v>2015</v>
      </c>
      <c r="AD133" s="53"/>
    </row>
    <row r="134" spans="1:30" s="8" customFormat="1" ht="33" customHeight="1">
      <c r="A134" s="11"/>
      <c r="B134" s="1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3"/>
      <c r="R134" s="43"/>
      <c r="S134" s="43"/>
      <c r="T134" s="178" t="s">
        <v>186</v>
      </c>
      <c r="U134" s="179" t="s">
        <v>6</v>
      </c>
      <c r="V134" s="180" t="s">
        <v>155</v>
      </c>
      <c r="W134" s="180" t="s">
        <v>155</v>
      </c>
      <c r="X134" s="181">
        <v>10</v>
      </c>
      <c r="Y134" s="181">
        <v>20</v>
      </c>
      <c r="Z134" s="181">
        <v>30</v>
      </c>
      <c r="AA134" s="181">
        <v>30</v>
      </c>
      <c r="AB134" s="181">
        <v>30</v>
      </c>
      <c r="AC134" s="126"/>
      <c r="AD134" s="53"/>
    </row>
    <row r="135" spans="1:30" s="8" customFormat="1" ht="36.75" customHeight="1">
      <c r="A135" s="11"/>
      <c r="B135" s="12"/>
      <c r="C135" s="42">
        <v>6</v>
      </c>
      <c r="D135" s="42">
        <v>5</v>
      </c>
      <c r="E135" s="42">
        <v>6</v>
      </c>
      <c r="F135" s="42">
        <v>0</v>
      </c>
      <c r="G135" s="42">
        <v>8</v>
      </c>
      <c r="H135" s="42">
        <v>0</v>
      </c>
      <c r="I135" s="42">
        <v>1</v>
      </c>
      <c r="J135" s="42">
        <v>0</v>
      </c>
      <c r="K135" s="42">
        <v>2</v>
      </c>
      <c r="L135" s="42">
        <v>2</v>
      </c>
      <c r="M135" s="49">
        <v>0</v>
      </c>
      <c r="N135" s="42">
        <v>2</v>
      </c>
      <c r="O135" s="42">
        <v>2</v>
      </c>
      <c r="P135" s="42">
        <v>3</v>
      </c>
      <c r="Q135" s="43">
        <v>1</v>
      </c>
      <c r="R135" s="43">
        <v>2</v>
      </c>
      <c r="S135" s="43" t="s">
        <v>41</v>
      </c>
      <c r="T135" s="9" t="s">
        <v>101</v>
      </c>
      <c r="U135" s="215" t="s">
        <v>25</v>
      </c>
      <c r="V135" s="106">
        <v>33</v>
      </c>
      <c r="W135" s="81">
        <v>170</v>
      </c>
      <c r="X135" s="106">
        <v>56</v>
      </c>
      <c r="Y135" s="135">
        <v>62</v>
      </c>
      <c r="Z135" s="101">
        <v>62.5</v>
      </c>
      <c r="AA135" s="101">
        <f>SUM(Z135)</f>
        <v>62.5</v>
      </c>
      <c r="AB135" s="180" t="s">
        <v>155</v>
      </c>
      <c r="AC135" s="13">
        <v>2019</v>
      </c>
      <c r="AD135" s="53"/>
    </row>
    <row r="136" spans="1:30" s="8" customFormat="1" ht="60">
      <c r="A136" s="11"/>
      <c r="B136" s="1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3"/>
      <c r="R136" s="43"/>
      <c r="S136" s="43"/>
      <c r="T136" s="61" t="s">
        <v>258</v>
      </c>
      <c r="U136" s="215" t="s">
        <v>6</v>
      </c>
      <c r="V136" s="81">
        <f>(V135*100)/V86</f>
        <v>0.14801989746258012</v>
      </c>
      <c r="W136" s="81">
        <f>(W135*100)/W86</f>
        <v>0.71886564354607296</v>
      </c>
      <c r="X136" s="180" t="s">
        <v>155</v>
      </c>
      <c r="Y136" s="86" t="s">
        <v>155</v>
      </c>
      <c r="Z136" s="86" t="s">
        <v>155</v>
      </c>
      <c r="AA136" s="86" t="s">
        <v>155</v>
      </c>
      <c r="AB136" s="86">
        <v>0.7</v>
      </c>
      <c r="AC136" s="126">
        <v>2015</v>
      </c>
      <c r="AD136" s="53"/>
    </row>
    <row r="137" spans="1:30" s="8" customFormat="1" ht="31.5" customHeight="1">
      <c r="A137" s="11"/>
      <c r="B137" s="1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3"/>
      <c r="R137" s="43"/>
      <c r="S137" s="43"/>
      <c r="T137" s="178" t="s">
        <v>259</v>
      </c>
      <c r="U137" s="179" t="s">
        <v>6</v>
      </c>
      <c r="V137" s="180" t="s">
        <v>155</v>
      </c>
      <c r="W137" s="180" t="s">
        <v>155</v>
      </c>
      <c r="X137" s="181">
        <v>30</v>
      </c>
      <c r="Y137" s="181">
        <v>50</v>
      </c>
      <c r="Z137" s="181">
        <v>50</v>
      </c>
      <c r="AA137" s="181">
        <v>50</v>
      </c>
      <c r="AB137" s="181">
        <v>50</v>
      </c>
      <c r="AC137" s="126"/>
      <c r="AD137" s="53"/>
    </row>
    <row r="138" spans="1:30" s="8" customFormat="1" ht="30">
      <c r="A138" s="11"/>
      <c r="B138" s="12"/>
      <c r="C138" s="42">
        <v>6</v>
      </c>
      <c r="D138" s="42">
        <v>5</v>
      </c>
      <c r="E138" s="42">
        <v>6</v>
      </c>
      <c r="F138" s="42">
        <v>0</v>
      </c>
      <c r="G138" s="42">
        <v>8</v>
      </c>
      <c r="H138" s="42">
        <v>0</v>
      </c>
      <c r="I138" s="42">
        <v>1</v>
      </c>
      <c r="J138" s="42">
        <v>0</v>
      </c>
      <c r="K138" s="42">
        <v>2</v>
      </c>
      <c r="L138" s="42">
        <v>2</v>
      </c>
      <c r="M138" s="49">
        <v>0</v>
      </c>
      <c r="N138" s="42">
        <v>2</v>
      </c>
      <c r="O138" s="42">
        <v>2</v>
      </c>
      <c r="P138" s="42">
        <v>3</v>
      </c>
      <c r="Q138" s="43">
        <v>1</v>
      </c>
      <c r="R138" s="43">
        <v>1</v>
      </c>
      <c r="S138" s="43" t="s">
        <v>41</v>
      </c>
      <c r="T138" s="9" t="s">
        <v>102</v>
      </c>
      <c r="U138" s="215" t="s">
        <v>25</v>
      </c>
      <c r="V138" s="106">
        <v>0</v>
      </c>
      <c r="W138" s="81">
        <v>200</v>
      </c>
      <c r="X138" s="106">
        <v>189.9</v>
      </c>
      <c r="Y138" s="135">
        <v>0</v>
      </c>
      <c r="Z138" s="81">
        <v>0</v>
      </c>
      <c r="AA138" s="81">
        <f>SUM(Z138)</f>
        <v>0</v>
      </c>
      <c r="AB138" s="180" t="s">
        <v>155</v>
      </c>
      <c r="AC138" s="13">
        <v>2015</v>
      </c>
      <c r="AD138" s="53"/>
    </row>
    <row r="139" spans="1:30" s="8" customFormat="1" ht="60">
      <c r="A139" s="11"/>
      <c r="B139" s="1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9"/>
      <c r="N139" s="42"/>
      <c r="O139" s="42"/>
      <c r="P139" s="42"/>
      <c r="Q139" s="43"/>
      <c r="R139" s="43"/>
      <c r="S139" s="43"/>
      <c r="T139" s="61" t="s">
        <v>260</v>
      </c>
      <c r="U139" s="215" t="s">
        <v>6</v>
      </c>
      <c r="V139" s="106">
        <f>(V138*100)/V86</f>
        <v>0</v>
      </c>
      <c r="W139" s="81">
        <f>(W138*100)/W86</f>
        <v>0.8457242865247917</v>
      </c>
      <c r="X139" s="180" t="s">
        <v>155</v>
      </c>
      <c r="Y139" s="180" t="s">
        <v>155</v>
      </c>
      <c r="Z139" s="180" t="s">
        <v>155</v>
      </c>
      <c r="AA139" s="180" t="s">
        <v>155</v>
      </c>
      <c r="AB139" s="180">
        <v>0.8</v>
      </c>
      <c r="AC139" s="13">
        <v>2015</v>
      </c>
      <c r="AD139" s="53"/>
    </row>
    <row r="140" spans="1:30" s="8" customFormat="1" ht="45">
      <c r="A140" s="11"/>
      <c r="B140" s="1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9"/>
      <c r="N140" s="42"/>
      <c r="O140" s="42"/>
      <c r="P140" s="42"/>
      <c r="Q140" s="43"/>
      <c r="R140" s="43"/>
      <c r="S140" s="43"/>
      <c r="T140" s="178" t="s">
        <v>261</v>
      </c>
      <c r="U140" s="179" t="s">
        <v>6</v>
      </c>
      <c r="V140" s="180" t="s">
        <v>155</v>
      </c>
      <c r="W140" s="180" t="s">
        <v>155</v>
      </c>
      <c r="X140" s="181">
        <v>100</v>
      </c>
      <c r="Y140" s="181">
        <v>100</v>
      </c>
      <c r="Z140" s="181">
        <v>0</v>
      </c>
      <c r="AA140" s="181">
        <v>0</v>
      </c>
      <c r="AB140" s="181">
        <v>100</v>
      </c>
      <c r="AC140" s="13"/>
      <c r="AD140" s="53"/>
    </row>
    <row r="141" spans="1:30" s="8" customFormat="1" ht="30">
      <c r="A141" s="11"/>
      <c r="B141" s="12"/>
      <c r="C141" s="42">
        <v>6</v>
      </c>
      <c r="D141" s="42">
        <v>5</v>
      </c>
      <c r="E141" s="42">
        <v>6</v>
      </c>
      <c r="F141" s="42">
        <v>0</v>
      </c>
      <c r="G141" s="42">
        <v>8</v>
      </c>
      <c r="H141" s="42">
        <v>0</v>
      </c>
      <c r="I141" s="42">
        <v>1</v>
      </c>
      <c r="J141" s="42">
        <v>0</v>
      </c>
      <c r="K141" s="42">
        <v>2</v>
      </c>
      <c r="L141" s="42">
        <v>2</v>
      </c>
      <c r="M141" s="42">
        <v>0</v>
      </c>
      <c r="N141" s="42">
        <v>2</v>
      </c>
      <c r="O141" s="42">
        <v>2</v>
      </c>
      <c r="P141" s="42">
        <v>2</v>
      </c>
      <c r="Q141" s="43">
        <v>1</v>
      </c>
      <c r="R141" s="43">
        <v>1</v>
      </c>
      <c r="S141" s="43" t="s">
        <v>42</v>
      </c>
      <c r="T141" s="9" t="s">
        <v>103</v>
      </c>
      <c r="U141" s="215" t="s">
        <v>25</v>
      </c>
      <c r="V141" s="106">
        <v>500</v>
      </c>
      <c r="W141" s="81">
        <v>500</v>
      </c>
      <c r="X141" s="106">
        <v>669</v>
      </c>
      <c r="Y141" s="135">
        <v>2523.4</v>
      </c>
      <c r="Z141" s="81">
        <v>0</v>
      </c>
      <c r="AA141" s="81">
        <f>SUM(Z141)</f>
        <v>0</v>
      </c>
      <c r="AB141" s="180" t="s">
        <v>155</v>
      </c>
      <c r="AC141" s="13">
        <v>2015</v>
      </c>
      <c r="AD141" s="53"/>
    </row>
    <row r="142" spans="1:30" s="8" customFormat="1" ht="60">
      <c r="A142" s="11"/>
      <c r="B142" s="1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9"/>
      <c r="N142" s="42"/>
      <c r="O142" s="42"/>
      <c r="P142" s="42"/>
      <c r="Q142" s="43"/>
      <c r="R142" s="43"/>
      <c r="S142" s="43"/>
      <c r="T142" s="61" t="s">
        <v>262</v>
      </c>
      <c r="U142" s="215" t="s">
        <v>6</v>
      </c>
      <c r="V142" s="106">
        <f>(V141*100)/V86</f>
        <v>2.2427257191300018</v>
      </c>
      <c r="W142" s="81">
        <f>(W141*100)/W86</f>
        <v>2.1143107163119792</v>
      </c>
      <c r="X142" s="180" t="s">
        <v>155</v>
      </c>
      <c r="Y142" s="180" t="s">
        <v>155</v>
      </c>
      <c r="Z142" s="180" t="s">
        <v>155</v>
      </c>
      <c r="AA142" s="180" t="s">
        <v>155</v>
      </c>
      <c r="AB142" s="81">
        <v>2.2000000000000002</v>
      </c>
      <c r="AC142" s="126">
        <v>2014</v>
      </c>
      <c r="AD142" s="53"/>
    </row>
    <row r="143" spans="1:30" s="8" customFormat="1" ht="37.5" customHeight="1">
      <c r="A143" s="11"/>
      <c r="B143" s="1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9"/>
      <c r="N143" s="42"/>
      <c r="O143" s="42"/>
      <c r="P143" s="42"/>
      <c r="Q143" s="43"/>
      <c r="R143" s="43"/>
      <c r="S143" s="43"/>
      <c r="T143" s="178" t="s">
        <v>263</v>
      </c>
      <c r="U143" s="179" t="s">
        <v>6</v>
      </c>
      <c r="V143" s="180" t="s">
        <v>155</v>
      </c>
      <c r="W143" s="180" t="s">
        <v>155</v>
      </c>
      <c r="X143" s="181">
        <v>100</v>
      </c>
      <c r="Y143" s="181">
        <v>100</v>
      </c>
      <c r="Z143" s="181">
        <v>0</v>
      </c>
      <c r="AA143" s="181">
        <v>0</v>
      </c>
      <c r="AB143" s="181">
        <v>100</v>
      </c>
      <c r="AC143" s="126"/>
      <c r="AD143" s="53"/>
    </row>
    <row r="144" spans="1:30" s="8" customFormat="1" ht="60">
      <c r="A144" s="11"/>
      <c r="B144" s="12"/>
      <c r="C144" s="42">
        <v>6</v>
      </c>
      <c r="D144" s="42">
        <v>5</v>
      </c>
      <c r="E144" s="42">
        <v>6</v>
      </c>
      <c r="F144" s="42">
        <v>0</v>
      </c>
      <c r="G144" s="42">
        <v>8</v>
      </c>
      <c r="H144" s="42">
        <v>0</v>
      </c>
      <c r="I144" s="42">
        <v>1</v>
      </c>
      <c r="J144" s="42">
        <v>0</v>
      </c>
      <c r="K144" s="42">
        <v>2</v>
      </c>
      <c r="L144" s="42">
        <v>2</v>
      </c>
      <c r="M144" s="49">
        <v>7</v>
      </c>
      <c r="N144" s="42">
        <v>4</v>
      </c>
      <c r="O144" s="42">
        <v>0</v>
      </c>
      <c r="P144" s="42">
        <v>8</v>
      </c>
      <c r="Q144" s="43"/>
      <c r="R144" s="43"/>
      <c r="S144" s="43"/>
      <c r="T144" s="9" t="s">
        <v>104</v>
      </c>
      <c r="U144" s="215" t="s">
        <v>25</v>
      </c>
      <c r="V144" s="106">
        <v>496.2</v>
      </c>
      <c r="W144" s="81">
        <v>0</v>
      </c>
      <c r="X144" s="106">
        <v>0</v>
      </c>
      <c r="Y144" s="81">
        <v>0</v>
      </c>
      <c r="Z144" s="81">
        <v>0</v>
      </c>
      <c r="AA144" s="81">
        <v>0</v>
      </c>
      <c r="AB144" s="180" t="s">
        <v>155</v>
      </c>
      <c r="AC144" s="13">
        <v>2014</v>
      </c>
      <c r="AD144" s="53"/>
    </row>
    <row r="145" spans="1:30" s="8" customFormat="1" ht="82.5" customHeight="1">
      <c r="A145" s="11"/>
      <c r="B145" s="1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9"/>
      <c r="N145" s="42"/>
      <c r="O145" s="42"/>
      <c r="P145" s="42"/>
      <c r="Q145" s="43"/>
      <c r="R145" s="43"/>
      <c r="S145" s="43"/>
      <c r="T145" s="61" t="s">
        <v>276</v>
      </c>
      <c r="U145" s="215" t="s">
        <v>6</v>
      </c>
      <c r="V145" s="180">
        <f t="shared" ref="V145:AA145" si="6">V144/V86*100</f>
        <v>2.2256810036646137</v>
      </c>
      <c r="W145" s="86">
        <f t="shared" si="6"/>
        <v>0</v>
      </c>
      <c r="X145" s="180">
        <f>X144/X86*100</f>
        <v>0</v>
      </c>
      <c r="Y145" s="86">
        <f t="shared" si="6"/>
        <v>0</v>
      </c>
      <c r="Z145" s="86">
        <f t="shared" si="6"/>
        <v>0</v>
      </c>
      <c r="AA145" s="86">
        <f t="shared" si="6"/>
        <v>0</v>
      </c>
      <c r="AB145" s="180">
        <f t="shared" ref="AB145:AB151" si="7">SUM(V145:AA145)</f>
        <v>2.2256810036646137</v>
      </c>
      <c r="AC145" s="13">
        <v>2014</v>
      </c>
      <c r="AD145" s="53"/>
    </row>
    <row r="146" spans="1:30" s="8" customFormat="1" ht="45">
      <c r="A146" s="11"/>
      <c r="B146" s="12"/>
      <c r="C146" s="42">
        <v>6</v>
      </c>
      <c r="D146" s="42">
        <v>5</v>
      </c>
      <c r="E146" s="42">
        <v>6</v>
      </c>
      <c r="F146" s="42">
        <v>0</v>
      </c>
      <c r="G146" s="42">
        <v>8</v>
      </c>
      <c r="H146" s="42">
        <v>0</v>
      </c>
      <c r="I146" s="42">
        <v>1</v>
      </c>
      <c r="J146" s="42">
        <v>0</v>
      </c>
      <c r="K146" s="42">
        <v>2</v>
      </c>
      <c r="L146" s="42">
        <v>2</v>
      </c>
      <c r="M146" s="49">
        <v>7</v>
      </c>
      <c r="N146" s="42">
        <v>4</v>
      </c>
      <c r="O146" s="42">
        <v>0</v>
      </c>
      <c r="P146" s="42">
        <v>9</v>
      </c>
      <c r="Q146" s="43"/>
      <c r="R146" s="43"/>
      <c r="S146" s="43"/>
      <c r="T146" s="9" t="s">
        <v>105</v>
      </c>
      <c r="U146" s="215" t="s">
        <v>25</v>
      </c>
      <c r="V146" s="106">
        <v>100</v>
      </c>
      <c r="W146" s="81">
        <v>0</v>
      </c>
      <c r="X146" s="106">
        <v>0</v>
      </c>
      <c r="Y146" s="81">
        <v>0</v>
      </c>
      <c r="Z146" s="81">
        <v>0</v>
      </c>
      <c r="AA146" s="81">
        <v>0</v>
      </c>
      <c r="AB146" s="180" t="s">
        <v>155</v>
      </c>
      <c r="AC146" s="13">
        <v>2014</v>
      </c>
      <c r="AD146" s="53"/>
    </row>
    <row r="147" spans="1:30" s="8" customFormat="1" ht="75">
      <c r="A147" s="11"/>
      <c r="B147" s="1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9"/>
      <c r="N147" s="42"/>
      <c r="O147" s="42"/>
      <c r="P147" s="42"/>
      <c r="Q147" s="43"/>
      <c r="R147" s="43"/>
      <c r="S147" s="43"/>
      <c r="T147" s="61" t="s">
        <v>277</v>
      </c>
      <c r="U147" s="215" t="s">
        <v>6</v>
      </c>
      <c r="V147" s="86">
        <f t="shared" ref="V147:AA147" si="8">V146/V86*100</f>
        <v>0.44854514382600036</v>
      </c>
      <c r="W147" s="86">
        <f t="shared" si="8"/>
        <v>0</v>
      </c>
      <c r="X147" s="180">
        <f>X146/X86*100</f>
        <v>0</v>
      </c>
      <c r="Y147" s="86">
        <f t="shared" si="8"/>
        <v>0</v>
      </c>
      <c r="Z147" s="86">
        <f t="shared" si="8"/>
        <v>0</v>
      </c>
      <c r="AA147" s="86">
        <f t="shared" si="8"/>
        <v>0</v>
      </c>
      <c r="AB147" s="180">
        <f t="shared" si="7"/>
        <v>0.44854514382600036</v>
      </c>
      <c r="AC147" s="13">
        <v>2014</v>
      </c>
      <c r="AD147" s="53"/>
    </row>
    <row r="148" spans="1:30" s="8" customFormat="1" ht="33" customHeight="1">
      <c r="A148" s="11"/>
      <c r="B148" s="12"/>
      <c r="C148" s="42">
        <v>6</v>
      </c>
      <c r="D148" s="42">
        <v>5</v>
      </c>
      <c r="E148" s="42">
        <v>6</v>
      </c>
      <c r="F148" s="42">
        <v>0</v>
      </c>
      <c r="G148" s="42">
        <v>8</v>
      </c>
      <c r="H148" s="42">
        <v>0</v>
      </c>
      <c r="I148" s="42">
        <v>1</v>
      </c>
      <c r="J148" s="42">
        <v>0</v>
      </c>
      <c r="K148" s="42">
        <v>2</v>
      </c>
      <c r="L148" s="42">
        <v>2</v>
      </c>
      <c r="M148" s="49">
        <v>7</v>
      </c>
      <c r="N148" s="42">
        <v>4</v>
      </c>
      <c r="O148" s="42">
        <v>1</v>
      </c>
      <c r="P148" s="42">
        <v>0</v>
      </c>
      <c r="Q148" s="43"/>
      <c r="R148" s="43"/>
      <c r="S148" s="43"/>
      <c r="T148" s="9" t="s">
        <v>106</v>
      </c>
      <c r="U148" s="215" t="s">
        <v>25</v>
      </c>
      <c r="V148" s="106">
        <v>0</v>
      </c>
      <c r="W148" s="106">
        <v>148.77000000000001</v>
      </c>
      <c r="X148" s="106">
        <v>0</v>
      </c>
      <c r="Y148" s="81">
        <v>0</v>
      </c>
      <c r="Z148" s="81">
        <v>0</v>
      </c>
      <c r="AA148" s="81">
        <v>0</v>
      </c>
      <c r="AB148" s="180" t="s">
        <v>155</v>
      </c>
      <c r="AC148" s="13">
        <v>2015</v>
      </c>
      <c r="AD148" s="53"/>
    </row>
    <row r="149" spans="1:30" s="8" customFormat="1" ht="29.25" customHeight="1">
      <c r="A149" s="11"/>
      <c r="B149" s="1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9"/>
      <c r="N149" s="42"/>
      <c r="O149" s="42"/>
      <c r="P149" s="42"/>
      <c r="Q149" s="43"/>
      <c r="R149" s="43"/>
      <c r="S149" s="43"/>
      <c r="T149" s="61" t="s">
        <v>278</v>
      </c>
      <c r="U149" s="215" t="s">
        <v>6</v>
      </c>
      <c r="V149" s="86">
        <f>V148/V88*100</f>
        <v>0</v>
      </c>
      <c r="W149" s="180">
        <f>W148/W86*100</f>
        <v>0.62909201053146635</v>
      </c>
      <c r="X149" s="180">
        <f>X148/X88*100</f>
        <v>0</v>
      </c>
      <c r="Y149" s="86">
        <v>0</v>
      </c>
      <c r="Z149" s="86">
        <f>Z148/Z88*100</f>
        <v>0</v>
      </c>
      <c r="AA149" s="86">
        <f>AA148/AA88*100</f>
        <v>0</v>
      </c>
      <c r="AB149" s="161">
        <f t="shared" si="7"/>
        <v>0.62909201053146635</v>
      </c>
      <c r="AC149" s="13">
        <v>2015</v>
      </c>
      <c r="AD149" s="53"/>
    </row>
    <row r="150" spans="1:30" s="8" customFormat="1" ht="45">
      <c r="A150" s="11"/>
      <c r="B150" s="12"/>
      <c r="C150" s="42">
        <v>6</v>
      </c>
      <c r="D150" s="42">
        <v>5</v>
      </c>
      <c r="E150" s="42">
        <v>6</v>
      </c>
      <c r="F150" s="42">
        <v>0</v>
      </c>
      <c r="G150" s="42">
        <v>8</v>
      </c>
      <c r="H150" s="42">
        <v>0</v>
      </c>
      <c r="I150" s="42">
        <v>1</v>
      </c>
      <c r="J150" s="42">
        <v>0</v>
      </c>
      <c r="K150" s="42">
        <v>2</v>
      </c>
      <c r="L150" s="42">
        <v>2</v>
      </c>
      <c r="M150" s="49">
        <v>5</v>
      </c>
      <c r="N150" s="42">
        <v>1</v>
      </c>
      <c r="O150" s="42">
        <v>9</v>
      </c>
      <c r="P150" s="42">
        <v>0</v>
      </c>
      <c r="Q150" s="43"/>
      <c r="R150" s="43"/>
      <c r="S150" s="43"/>
      <c r="T150" s="9" t="s">
        <v>107</v>
      </c>
      <c r="U150" s="215" t="s">
        <v>25</v>
      </c>
      <c r="V150" s="106">
        <v>0</v>
      </c>
      <c r="W150" s="106">
        <v>208.85</v>
      </c>
      <c r="X150" s="106">
        <v>0</v>
      </c>
      <c r="Y150" s="81">
        <v>0</v>
      </c>
      <c r="Z150" s="81">
        <v>0</v>
      </c>
      <c r="AA150" s="81">
        <v>0</v>
      </c>
      <c r="AB150" s="180" t="s">
        <v>155</v>
      </c>
      <c r="AC150" s="13">
        <v>2015</v>
      </c>
      <c r="AD150" s="53"/>
    </row>
    <row r="151" spans="1:30" s="8" customFormat="1" ht="45">
      <c r="A151" s="11"/>
      <c r="B151" s="1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9"/>
      <c r="N151" s="42"/>
      <c r="O151" s="42"/>
      <c r="P151" s="42"/>
      <c r="Q151" s="43"/>
      <c r="R151" s="43"/>
      <c r="S151" s="43"/>
      <c r="T151" s="61" t="s">
        <v>279</v>
      </c>
      <c r="U151" s="215" t="s">
        <v>6</v>
      </c>
      <c r="V151" s="86">
        <f>V150/V90*100</f>
        <v>0</v>
      </c>
      <c r="W151" s="86">
        <f>W150/W87*100</f>
        <v>0.93275128938295016</v>
      </c>
      <c r="X151" s="180">
        <f>X150/X90*100</f>
        <v>0</v>
      </c>
      <c r="Y151" s="86">
        <f>Y150/Y90*100</f>
        <v>0</v>
      </c>
      <c r="Z151" s="86">
        <f>Z150/Z90*100</f>
        <v>0</v>
      </c>
      <c r="AA151" s="86">
        <f>AA150/AA90*100</f>
        <v>0</v>
      </c>
      <c r="AB151" s="180">
        <f t="shared" si="7"/>
        <v>0.93275128938295016</v>
      </c>
      <c r="AC151" s="13">
        <v>2015</v>
      </c>
      <c r="AD151" s="53"/>
    </row>
    <row r="152" spans="1:30" s="8" customFormat="1" ht="30">
      <c r="A152" s="11"/>
      <c r="B152" s="12"/>
      <c r="C152" s="42">
        <v>6</v>
      </c>
      <c r="D152" s="42">
        <v>5</v>
      </c>
      <c r="E152" s="42">
        <v>6</v>
      </c>
      <c r="F152" s="42">
        <v>0</v>
      </c>
      <c r="G152" s="42">
        <v>8</v>
      </c>
      <c r="H152" s="42">
        <v>0</v>
      </c>
      <c r="I152" s="42">
        <v>1</v>
      </c>
      <c r="J152" s="42">
        <v>0</v>
      </c>
      <c r="K152" s="42">
        <v>2</v>
      </c>
      <c r="L152" s="42">
        <v>2</v>
      </c>
      <c r="M152" s="49">
        <v>0</v>
      </c>
      <c r="N152" s="42">
        <v>2</v>
      </c>
      <c r="O152" s="42">
        <v>2</v>
      </c>
      <c r="P152" s="42">
        <v>3</v>
      </c>
      <c r="Q152" s="43">
        <v>1</v>
      </c>
      <c r="R152" s="43">
        <v>3</v>
      </c>
      <c r="S152" s="43" t="s">
        <v>41</v>
      </c>
      <c r="T152" s="9" t="s">
        <v>320</v>
      </c>
      <c r="U152" s="215" t="s">
        <v>25</v>
      </c>
      <c r="V152" s="106">
        <v>0</v>
      </c>
      <c r="W152" s="106">
        <v>0</v>
      </c>
      <c r="X152" s="106">
        <v>120</v>
      </c>
      <c r="Y152" s="135">
        <v>0</v>
      </c>
      <c r="Z152" s="81">
        <v>0</v>
      </c>
      <c r="AA152" s="81">
        <v>0</v>
      </c>
      <c r="AB152" s="180" t="s">
        <v>155</v>
      </c>
      <c r="AC152" s="13">
        <v>2016</v>
      </c>
      <c r="AD152" s="53"/>
    </row>
    <row r="153" spans="1:30" s="8" customFormat="1" ht="30">
      <c r="A153" s="11"/>
      <c r="B153" s="1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9"/>
      <c r="N153" s="42"/>
      <c r="O153" s="42"/>
      <c r="P153" s="42"/>
      <c r="Q153" s="43"/>
      <c r="R153" s="43"/>
      <c r="S153" s="43"/>
      <c r="T153" s="178" t="s">
        <v>322</v>
      </c>
      <c r="U153" s="179" t="s">
        <v>6</v>
      </c>
      <c r="V153" s="180" t="s">
        <v>155</v>
      </c>
      <c r="W153" s="180" t="s">
        <v>155</v>
      </c>
      <c r="X153" s="181">
        <v>100</v>
      </c>
      <c r="Y153" s="181">
        <v>0</v>
      </c>
      <c r="Z153" s="181">
        <v>0</v>
      </c>
      <c r="AA153" s="181">
        <v>0</v>
      </c>
      <c r="AB153" s="181">
        <v>100</v>
      </c>
      <c r="AC153" s="13"/>
      <c r="AD153" s="53"/>
    </row>
    <row r="154" spans="1:30" s="8" customFormat="1" ht="45">
      <c r="A154" s="11"/>
      <c r="B154" s="12"/>
      <c r="C154" s="42">
        <v>6</v>
      </c>
      <c r="D154" s="42">
        <v>5</v>
      </c>
      <c r="E154" s="42">
        <v>6</v>
      </c>
      <c r="F154" s="42">
        <v>0</v>
      </c>
      <c r="G154" s="42">
        <v>8</v>
      </c>
      <c r="H154" s="42">
        <v>0</v>
      </c>
      <c r="I154" s="42">
        <v>1</v>
      </c>
      <c r="J154" s="42">
        <v>0</v>
      </c>
      <c r="K154" s="42">
        <v>2</v>
      </c>
      <c r="L154" s="42">
        <v>2</v>
      </c>
      <c r="M154" s="42">
        <v>0</v>
      </c>
      <c r="N154" s="42">
        <v>2</v>
      </c>
      <c r="O154" s="42">
        <v>2</v>
      </c>
      <c r="P154" s="42">
        <v>2</v>
      </c>
      <c r="Q154" s="43">
        <v>3</v>
      </c>
      <c r="R154" s="43">
        <v>0</v>
      </c>
      <c r="S154" s="43" t="s">
        <v>42</v>
      </c>
      <c r="T154" s="9" t="s">
        <v>108</v>
      </c>
      <c r="U154" s="215" t="s">
        <v>25</v>
      </c>
      <c r="V154" s="106">
        <v>0</v>
      </c>
      <c r="W154" s="106">
        <v>0</v>
      </c>
      <c r="X154" s="209">
        <v>50</v>
      </c>
      <c r="Y154" s="101">
        <v>0</v>
      </c>
      <c r="Z154" s="81">
        <v>0</v>
      </c>
      <c r="AA154" s="81">
        <v>0</v>
      </c>
      <c r="AB154" s="180" t="s">
        <v>155</v>
      </c>
      <c r="AC154" s="13">
        <v>2016</v>
      </c>
      <c r="AD154" s="53"/>
    </row>
    <row r="155" spans="1:30" s="8" customFormat="1" ht="45">
      <c r="A155" s="11"/>
      <c r="B155" s="1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9"/>
      <c r="N155" s="42"/>
      <c r="O155" s="42"/>
      <c r="P155" s="42"/>
      <c r="Q155" s="43"/>
      <c r="R155" s="43"/>
      <c r="S155" s="43"/>
      <c r="T155" s="61" t="s">
        <v>307</v>
      </c>
      <c r="U155" s="179" t="s">
        <v>4</v>
      </c>
      <c r="V155" s="180" t="s">
        <v>155</v>
      </c>
      <c r="W155" s="180" t="s">
        <v>155</v>
      </c>
      <c r="X155" s="90">
        <v>3</v>
      </c>
      <c r="Y155" s="90">
        <v>0</v>
      </c>
      <c r="Z155" s="90">
        <v>0</v>
      </c>
      <c r="AA155" s="90">
        <v>0</v>
      </c>
      <c r="AB155" s="90">
        <v>3</v>
      </c>
      <c r="AC155" s="13"/>
      <c r="AD155" s="53"/>
    </row>
    <row r="156" spans="1:30" s="8" customFormat="1" ht="75">
      <c r="A156" s="11"/>
      <c r="B156" s="12"/>
      <c r="C156" s="42">
        <v>6</v>
      </c>
      <c r="D156" s="42">
        <v>5</v>
      </c>
      <c r="E156" s="42">
        <v>6</v>
      </c>
      <c r="F156" s="42">
        <v>0</v>
      </c>
      <c r="G156" s="42">
        <v>8</v>
      </c>
      <c r="H156" s="42">
        <v>0</v>
      </c>
      <c r="I156" s="42">
        <v>1</v>
      </c>
      <c r="J156" s="66">
        <v>0</v>
      </c>
      <c r="K156" s="66">
        <v>2</v>
      </c>
      <c r="L156" s="66">
        <v>2</v>
      </c>
      <c r="M156" s="66">
        <v>0</v>
      </c>
      <c r="N156" s="66">
        <v>2</v>
      </c>
      <c r="O156" s="66">
        <v>5</v>
      </c>
      <c r="P156" s="66">
        <v>5</v>
      </c>
      <c r="Q156" s="55">
        <v>0</v>
      </c>
      <c r="R156" s="55">
        <v>9</v>
      </c>
      <c r="S156" s="55" t="s">
        <v>166</v>
      </c>
      <c r="T156" s="9" t="s">
        <v>203</v>
      </c>
      <c r="U156" s="215" t="s">
        <v>25</v>
      </c>
      <c r="V156" s="95">
        <v>0</v>
      </c>
      <c r="W156" s="94">
        <v>0</v>
      </c>
      <c r="X156" s="180">
        <v>22520</v>
      </c>
      <c r="Y156" s="135">
        <v>0</v>
      </c>
      <c r="Z156" s="89">
        <v>0</v>
      </c>
      <c r="AA156" s="89">
        <v>0</v>
      </c>
      <c r="AB156" s="181" t="s">
        <v>155</v>
      </c>
      <c r="AC156" s="13"/>
      <c r="AD156" s="53"/>
    </row>
    <row r="157" spans="1:30" s="8" customFormat="1" ht="30">
      <c r="A157" s="11"/>
      <c r="B157" s="1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9"/>
      <c r="N157" s="42"/>
      <c r="O157" s="42"/>
      <c r="P157" s="42"/>
      <c r="Q157" s="43"/>
      <c r="R157" s="43"/>
      <c r="S157" s="43"/>
      <c r="T157" s="178" t="s">
        <v>190</v>
      </c>
      <c r="U157" s="179" t="s">
        <v>6</v>
      </c>
      <c r="V157" s="180" t="s">
        <v>155</v>
      </c>
      <c r="W157" s="180" t="s">
        <v>155</v>
      </c>
      <c r="X157" s="181">
        <v>100</v>
      </c>
      <c r="Y157" s="181">
        <v>0</v>
      </c>
      <c r="Z157" s="181">
        <v>0</v>
      </c>
      <c r="AA157" s="181">
        <v>0</v>
      </c>
      <c r="AB157" s="181">
        <v>100</v>
      </c>
      <c r="AC157" s="13"/>
      <c r="AD157" s="53"/>
    </row>
    <row r="158" spans="1:30" s="8" customFormat="1" ht="75">
      <c r="A158" s="11"/>
      <c r="B158" s="12"/>
      <c r="C158" s="42">
        <v>6</v>
      </c>
      <c r="D158" s="42">
        <v>5</v>
      </c>
      <c r="E158" s="42">
        <v>6</v>
      </c>
      <c r="F158" s="42">
        <v>0</v>
      </c>
      <c r="G158" s="42">
        <v>8</v>
      </c>
      <c r="H158" s="42">
        <v>0</v>
      </c>
      <c r="I158" s="42">
        <v>1</v>
      </c>
      <c r="J158" s="66">
        <v>0</v>
      </c>
      <c r="K158" s="66">
        <v>2</v>
      </c>
      <c r="L158" s="66">
        <v>2</v>
      </c>
      <c r="M158" s="66">
        <v>0</v>
      </c>
      <c r="N158" s="66">
        <v>2</v>
      </c>
      <c r="O158" s="66" t="s">
        <v>45</v>
      </c>
      <c r="P158" s="66">
        <v>5</v>
      </c>
      <c r="Q158" s="55">
        <v>0</v>
      </c>
      <c r="R158" s="55">
        <v>9</v>
      </c>
      <c r="S158" s="55" t="s">
        <v>42</v>
      </c>
      <c r="T158" s="9" t="s">
        <v>264</v>
      </c>
      <c r="U158" s="215" t="s">
        <v>25</v>
      </c>
      <c r="V158" s="95">
        <v>0</v>
      </c>
      <c r="W158" s="94">
        <v>0</v>
      </c>
      <c r="X158" s="180">
        <v>176</v>
      </c>
      <c r="Y158" s="206">
        <v>836.01599999999996</v>
      </c>
      <c r="Z158" s="89">
        <v>0</v>
      </c>
      <c r="AA158" s="89">
        <v>0</v>
      </c>
      <c r="AB158" s="181" t="s">
        <v>155</v>
      </c>
      <c r="AC158" s="13"/>
      <c r="AD158" s="53"/>
    </row>
    <row r="159" spans="1:30" s="8" customFormat="1" ht="30">
      <c r="A159" s="11"/>
      <c r="B159" s="1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9"/>
      <c r="N159" s="42"/>
      <c r="O159" s="42"/>
      <c r="P159" s="42"/>
      <c r="Q159" s="43"/>
      <c r="R159" s="43"/>
      <c r="S159" s="43"/>
      <c r="T159" s="178" t="s">
        <v>190</v>
      </c>
      <c r="U159" s="179" t="s">
        <v>6</v>
      </c>
      <c r="V159" s="180" t="s">
        <v>155</v>
      </c>
      <c r="W159" s="180" t="s">
        <v>155</v>
      </c>
      <c r="X159" s="181">
        <v>100</v>
      </c>
      <c r="Y159" s="181">
        <v>100</v>
      </c>
      <c r="Z159" s="181">
        <v>0</v>
      </c>
      <c r="AA159" s="181">
        <v>0</v>
      </c>
      <c r="AB159" s="181">
        <v>100</v>
      </c>
      <c r="AC159" s="13"/>
      <c r="AD159" s="53"/>
    </row>
    <row r="160" spans="1:30" s="8" customFormat="1" ht="75">
      <c r="A160" s="11"/>
      <c r="B160" s="12"/>
      <c r="C160" s="42">
        <v>6</v>
      </c>
      <c r="D160" s="42">
        <v>5</v>
      </c>
      <c r="E160" s="42">
        <v>6</v>
      </c>
      <c r="F160" s="42">
        <v>0</v>
      </c>
      <c r="G160" s="42">
        <v>8</v>
      </c>
      <c r="H160" s="42">
        <v>0</v>
      </c>
      <c r="I160" s="42">
        <v>1</v>
      </c>
      <c r="J160" s="66">
        <v>0</v>
      </c>
      <c r="K160" s="66">
        <v>2</v>
      </c>
      <c r="L160" s="66">
        <v>2</v>
      </c>
      <c r="M160" s="66">
        <v>0</v>
      </c>
      <c r="N160" s="66">
        <v>2</v>
      </c>
      <c r="O160" s="66" t="s">
        <v>45</v>
      </c>
      <c r="P160" s="66">
        <v>5</v>
      </c>
      <c r="Q160" s="55">
        <v>0</v>
      </c>
      <c r="R160" s="55">
        <v>9</v>
      </c>
      <c r="S160" s="55" t="s">
        <v>134</v>
      </c>
      <c r="T160" s="9" t="s">
        <v>204</v>
      </c>
      <c r="U160" s="215" t="s">
        <v>25</v>
      </c>
      <c r="V160" s="95">
        <v>0</v>
      </c>
      <c r="W160" s="94">
        <v>0</v>
      </c>
      <c r="X160" s="180">
        <v>148</v>
      </c>
      <c r="Y160" s="206">
        <v>224.43</v>
      </c>
      <c r="Z160" s="89">
        <v>0</v>
      </c>
      <c r="AA160" s="89">
        <v>0</v>
      </c>
      <c r="AB160" s="181" t="s">
        <v>155</v>
      </c>
      <c r="AC160" s="13"/>
      <c r="AD160" s="53"/>
    </row>
    <row r="161" spans="1:31" s="8" customFormat="1" ht="30">
      <c r="A161" s="11"/>
      <c r="B161" s="1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9"/>
      <c r="N161" s="42"/>
      <c r="O161" s="42"/>
      <c r="P161" s="42"/>
      <c r="Q161" s="43"/>
      <c r="R161" s="43"/>
      <c r="S161" s="43"/>
      <c r="T161" s="178" t="s">
        <v>190</v>
      </c>
      <c r="U161" s="179" t="s">
        <v>6</v>
      </c>
      <c r="V161" s="180" t="s">
        <v>155</v>
      </c>
      <c r="W161" s="180" t="s">
        <v>155</v>
      </c>
      <c r="X161" s="181">
        <v>100</v>
      </c>
      <c r="Y161" s="181">
        <v>100</v>
      </c>
      <c r="Z161" s="181">
        <v>0</v>
      </c>
      <c r="AA161" s="181">
        <v>0</v>
      </c>
      <c r="AB161" s="181">
        <v>100</v>
      </c>
      <c r="AC161" s="13"/>
      <c r="AD161" s="53"/>
    </row>
    <row r="162" spans="1:31" s="8" customFormat="1" ht="45">
      <c r="A162" s="11"/>
      <c r="B162" s="12"/>
      <c r="C162" s="42">
        <v>6</v>
      </c>
      <c r="D162" s="49">
        <v>5</v>
      </c>
      <c r="E162" s="49">
        <v>6</v>
      </c>
      <c r="F162" s="67">
        <v>0</v>
      </c>
      <c r="G162" s="67">
        <v>8</v>
      </c>
      <c r="H162" s="67">
        <v>0</v>
      </c>
      <c r="I162" s="67">
        <v>1</v>
      </c>
      <c r="J162" s="49">
        <v>0</v>
      </c>
      <c r="K162" s="49">
        <v>2</v>
      </c>
      <c r="L162" s="49">
        <v>2</v>
      </c>
      <c r="M162" s="42">
        <v>0</v>
      </c>
      <c r="N162" s="42">
        <v>2</v>
      </c>
      <c r="O162" s="217">
        <v>2</v>
      </c>
      <c r="P162" s="217">
        <v>2</v>
      </c>
      <c r="Q162" s="55">
        <v>3</v>
      </c>
      <c r="R162" s="55">
        <v>7</v>
      </c>
      <c r="S162" s="43" t="s">
        <v>42</v>
      </c>
      <c r="T162" s="9" t="s">
        <v>196</v>
      </c>
      <c r="U162" s="215" t="s">
        <v>25</v>
      </c>
      <c r="V162" s="95">
        <v>0</v>
      </c>
      <c r="W162" s="94">
        <v>0</v>
      </c>
      <c r="X162" s="89">
        <v>0</v>
      </c>
      <c r="Y162" s="202">
        <v>1198.8</v>
      </c>
      <c r="Z162" s="89">
        <v>0</v>
      </c>
      <c r="AA162" s="89">
        <v>0</v>
      </c>
      <c r="AB162" s="181" t="s">
        <v>155</v>
      </c>
      <c r="AC162" s="13">
        <v>2015</v>
      </c>
      <c r="AD162" s="53"/>
    </row>
    <row r="163" spans="1:31" s="8" customFormat="1" ht="45">
      <c r="A163" s="11"/>
      <c r="B163" s="12"/>
      <c r="C163" s="42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2"/>
      <c r="O163" s="42"/>
      <c r="P163" s="42"/>
      <c r="Q163" s="43"/>
      <c r="R163" s="43"/>
      <c r="S163" s="43"/>
      <c r="T163" s="61" t="s">
        <v>193</v>
      </c>
      <c r="U163" s="215" t="s">
        <v>6</v>
      </c>
      <c r="V163" s="181" t="s">
        <v>155</v>
      </c>
      <c r="W163" s="181" t="s">
        <v>155</v>
      </c>
      <c r="X163" s="181" t="s">
        <v>155</v>
      </c>
      <c r="Y163" s="181">
        <v>100</v>
      </c>
      <c r="Z163" s="181">
        <v>0</v>
      </c>
      <c r="AA163" s="181">
        <v>0</v>
      </c>
      <c r="AB163" s="89">
        <v>100</v>
      </c>
      <c r="AC163" s="13">
        <v>2015</v>
      </c>
      <c r="AD163" s="53"/>
    </row>
    <row r="164" spans="1:31" s="8" customFormat="1" ht="45">
      <c r="A164" s="11"/>
      <c r="B164" s="12"/>
      <c r="C164" s="42">
        <v>6</v>
      </c>
      <c r="D164" s="49">
        <v>5</v>
      </c>
      <c r="E164" s="49">
        <v>6</v>
      </c>
      <c r="F164" s="67">
        <v>0</v>
      </c>
      <c r="G164" s="67">
        <v>8</v>
      </c>
      <c r="H164" s="67">
        <v>0</v>
      </c>
      <c r="I164" s="67">
        <v>1</v>
      </c>
      <c r="J164" s="49">
        <v>0</v>
      </c>
      <c r="K164" s="49">
        <v>2</v>
      </c>
      <c r="L164" s="49">
        <v>2</v>
      </c>
      <c r="M164" s="42">
        <v>0</v>
      </c>
      <c r="N164" s="42">
        <v>2</v>
      </c>
      <c r="O164" s="217">
        <v>2</v>
      </c>
      <c r="P164" s="217">
        <v>3</v>
      </c>
      <c r="Q164" s="55">
        <v>3</v>
      </c>
      <c r="R164" s="55">
        <v>7</v>
      </c>
      <c r="S164" s="43" t="s">
        <v>41</v>
      </c>
      <c r="T164" s="9" t="s">
        <v>194</v>
      </c>
      <c r="U164" s="215" t="s">
        <v>25</v>
      </c>
      <c r="V164" s="95">
        <v>0</v>
      </c>
      <c r="W164" s="94">
        <v>0</v>
      </c>
      <c r="X164" s="89">
        <v>0</v>
      </c>
      <c r="Y164" s="203">
        <v>200</v>
      </c>
      <c r="Z164" s="89">
        <v>0</v>
      </c>
      <c r="AA164" s="89">
        <v>0</v>
      </c>
      <c r="AB164" s="181" t="s">
        <v>155</v>
      </c>
      <c r="AC164" s="13">
        <v>2015</v>
      </c>
      <c r="AD164" s="53"/>
    </row>
    <row r="165" spans="1:31" s="8" customFormat="1" ht="45">
      <c r="A165" s="11"/>
      <c r="B165" s="1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9"/>
      <c r="N165" s="42"/>
      <c r="O165" s="42"/>
      <c r="P165" s="42"/>
      <c r="Q165" s="43"/>
      <c r="R165" s="43"/>
      <c r="S165" s="43"/>
      <c r="T165" s="61" t="s">
        <v>193</v>
      </c>
      <c r="U165" s="215" t="s">
        <v>6</v>
      </c>
      <c r="V165" s="181" t="s">
        <v>155</v>
      </c>
      <c r="W165" s="181" t="s">
        <v>155</v>
      </c>
      <c r="X165" s="181" t="s">
        <v>155</v>
      </c>
      <c r="Y165" s="181">
        <v>100</v>
      </c>
      <c r="Z165" s="181">
        <v>0</v>
      </c>
      <c r="AA165" s="181">
        <v>0</v>
      </c>
      <c r="AB165" s="89">
        <v>100</v>
      </c>
      <c r="AC165" s="13">
        <v>2015</v>
      </c>
      <c r="AD165" s="53"/>
    </row>
    <row r="166" spans="1:31" s="8" customFormat="1" ht="37.5" customHeight="1">
      <c r="A166" s="11"/>
      <c r="B166" s="12"/>
      <c r="C166" s="42">
        <v>6</v>
      </c>
      <c r="D166" s="42">
        <v>5</v>
      </c>
      <c r="E166" s="42">
        <v>6</v>
      </c>
      <c r="F166" s="42">
        <v>0</v>
      </c>
      <c r="G166" s="42">
        <v>8</v>
      </c>
      <c r="H166" s="42">
        <v>0</v>
      </c>
      <c r="I166" s="42">
        <v>1</v>
      </c>
      <c r="J166" s="66">
        <v>0</v>
      </c>
      <c r="K166" s="66">
        <v>2</v>
      </c>
      <c r="L166" s="66">
        <v>2</v>
      </c>
      <c r="M166" s="66">
        <v>0</v>
      </c>
      <c r="N166" s="66">
        <v>2</v>
      </c>
      <c r="O166" s="66" t="s">
        <v>224</v>
      </c>
      <c r="P166" s="66">
        <v>5</v>
      </c>
      <c r="Q166" s="55">
        <v>0</v>
      </c>
      <c r="R166" s="55">
        <v>9</v>
      </c>
      <c r="S166" s="55" t="s">
        <v>225</v>
      </c>
      <c r="T166" s="9" t="s">
        <v>228</v>
      </c>
      <c r="U166" s="215" t="s">
        <v>25</v>
      </c>
      <c r="V166" s="95">
        <v>0</v>
      </c>
      <c r="W166" s="94">
        <v>0</v>
      </c>
      <c r="X166" s="180">
        <v>0</v>
      </c>
      <c r="Y166" s="202">
        <v>2305</v>
      </c>
      <c r="Z166" s="89">
        <v>0</v>
      </c>
      <c r="AA166" s="89">
        <v>0</v>
      </c>
      <c r="AB166" s="181" t="s">
        <v>155</v>
      </c>
      <c r="AC166" s="13"/>
      <c r="AD166" s="53"/>
    </row>
    <row r="167" spans="1:31" s="8" customFormat="1" ht="34.5" customHeight="1">
      <c r="A167" s="11"/>
      <c r="B167" s="1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9"/>
      <c r="N167" s="42"/>
      <c r="O167" s="42"/>
      <c r="P167" s="42"/>
      <c r="Q167" s="43"/>
      <c r="R167" s="43"/>
      <c r="S167" s="43"/>
      <c r="T167" s="178" t="s">
        <v>190</v>
      </c>
      <c r="U167" s="179" t="s">
        <v>6</v>
      </c>
      <c r="V167" s="180" t="s">
        <v>155</v>
      </c>
      <c r="W167" s="180" t="s">
        <v>155</v>
      </c>
      <c r="X167" s="180" t="s">
        <v>155</v>
      </c>
      <c r="Y167" s="181">
        <v>100</v>
      </c>
      <c r="Z167" s="181">
        <v>0</v>
      </c>
      <c r="AA167" s="181">
        <v>0</v>
      </c>
      <c r="AB167" s="181">
        <v>100</v>
      </c>
      <c r="AC167" s="13"/>
      <c r="AD167" s="53"/>
    </row>
    <row r="168" spans="1:31" s="8" customFormat="1" ht="42" customHeight="1">
      <c r="A168" s="64"/>
      <c r="B168" s="65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9"/>
      <c r="R168" s="69"/>
      <c r="S168" s="69"/>
      <c r="T168" s="45" t="s">
        <v>33</v>
      </c>
      <c r="U168" s="46" t="s">
        <v>25</v>
      </c>
      <c r="V168" s="82">
        <f t="shared" ref="V168:AA168" si="9">SUM(V169,V194)</f>
        <v>12530.43</v>
      </c>
      <c r="W168" s="82">
        <f t="shared" si="9"/>
        <v>12426.4372</v>
      </c>
      <c r="X168" s="197">
        <f t="shared" si="9"/>
        <v>15989.6</v>
      </c>
      <c r="Y168" s="191">
        <f t="shared" si="9"/>
        <v>18250.97</v>
      </c>
      <c r="Z168" s="82">
        <f t="shared" si="9"/>
        <v>11835</v>
      </c>
      <c r="AA168" s="82">
        <f t="shared" si="9"/>
        <v>11836</v>
      </c>
      <c r="AB168" s="82" t="s">
        <v>155</v>
      </c>
      <c r="AC168" s="76">
        <v>2019</v>
      </c>
      <c r="AD168" s="244">
        <f>SUM(V168:AA168)</f>
        <v>82868.4372</v>
      </c>
      <c r="AE168" s="54"/>
    </row>
    <row r="169" spans="1:31" s="8" customFormat="1" ht="50.25" customHeight="1">
      <c r="A169" s="64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55"/>
      <c r="R169" s="55"/>
      <c r="S169" s="55"/>
      <c r="T169" s="170" t="s">
        <v>109</v>
      </c>
      <c r="U169" s="201" t="s">
        <v>25</v>
      </c>
      <c r="V169" s="202">
        <f t="shared" ref="V169:AA169" si="10">SUM(V173,V176,V181,V178,V183,V186)</f>
        <v>11566.03</v>
      </c>
      <c r="W169" s="202">
        <f>SUM(W173,W176,W181,W178,W183,W186)</f>
        <v>11701.307200000001</v>
      </c>
      <c r="X169" s="202">
        <f>SUM(X173,X176,X181,X178,X183,X186,X188)</f>
        <v>12133</v>
      </c>
      <c r="Y169" s="202">
        <f>SUM(Y173,Y176,Y181,Y178,Y183,Y186,Y188,Y190,Y192)</f>
        <v>16140.369999999999</v>
      </c>
      <c r="Z169" s="202">
        <f t="shared" si="10"/>
        <v>11485</v>
      </c>
      <c r="AA169" s="202">
        <f t="shared" si="10"/>
        <v>11486</v>
      </c>
      <c r="AB169" s="202" t="s">
        <v>155</v>
      </c>
      <c r="AC169" s="13">
        <v>2019</v>
      </c>
      <c r="AD169" s="244">
        <f>SUM(V169:AA169)</f>
        <v>74511.707200000004</v>
      </c>
      <c r="AE169" s="54"/>
    </row>
    <row r="170" spans="1:31" s="8" customFormat="1" ht="51" customHeight="1">
      <c r="A170" s="11"/>
      <c r="B170" s="1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3"/>
      <c r="R170" s="43"/>
      <c r="S170" s="43"/>
      <c r="T170" s="9" t="s">
        <v>110</v>
      </c>
      <c r="U170" s="215" t="s">
        <v>6</v>
      </c>
      <c r="V170" s="89">
        <f t="shared" ref="V170:AA170" si="11">V169/V24*100</f>
        <v>16.162650679015425</v>
      </c>
      <c r="W170" s="89">
        <f t="shared" si="11"/>
        <v>16.303037616580937</v>
      </c>
      <c r="X170" s="89">
        <f t="shared" si="11"/>
        <v>11.328336901546267</v>
      </c>
      <c r="Y170" s="89">
        <f t="shared" si="11"/>
        <v>16.409095188260057</v>
      </c>
      <c r="Z170" s="89">
        <f t="shared" si="11"/>
        <v>15.988695845862569</v>
      </c>
      <c r="AA170" s="89">
        <f t="shared" si="11"/>
        <v>16.002117640502661</v>
      </c>
      <c r="AB170" s="86">
        <f>W170</f>
        <v>16.303037616580937</v>
      </c>
      <c r="AC170" s="126">
        <v>2017</v>
      </c>
      <c r="AD170" s="53"/>
    </row>
    <row r="171" spans="1:31" s="8" customFormat="1" ht="45">
      <c r="A171" s="11"/>
      <c r="B171" s="1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3"/>
      <c r="R171" s="43"/>
      <c r="S171" s="43"/>
      <c r="T171" s="9" t="s">
        <v>111</v>
      </c>
      <c r="U171" s="215" t="s">
        <v>6</v>
      </c>
      <c r="V171" s="89">
        <v>2</v>
      </c>
      <c r="W171" s="89">
        <v>2</v>
      </c>
      <c r="X171" s="181">
        <v>4</v>
      </c>
      <c r="Y171" s="86">
        <v>5</v>
      </c>
      <c r="Z171" s="86">
        <v>6</v>
      </c>
      <c r="AA171" s="86">
        <v>6</v>
      </c>
      <c r="AB171" s="86">
        <v>6</v>
      </c>
      <c r="AC171" s="126">
        <v>2018</v>
      </c>
      <c r="AD171" s="53"/>
    </row>
    <row r="172" spans="1:31" s="8" customFormat="1" ht="30">
      <c r="A172" s="11"/>
      <c r="B172" s="1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3"/>
      <c r="R172" s="43"/>
      <c r="S172" s="43"/>
      <c r="T172" s="9" t="s">
        <v>112</v>
      </c>
      <c r="U172" s="215" t="s">
        <v>4</v>
      </c>
      <c r="V172" s="56">
        <v>1</v>
      </c>
      <c r="W172" s="56">
        <v>1</v>
      </c>
      <c r="X172" s="138">
        <v>1</v>
      </c>
      <c r="Y172" s="138">
        <v>1</v>
      </c>
      <c r="Z172" s="138">
        <v>1</v>
      </c>
      <c r="AA172" s="138">
        <v>1</v>
      </c>
      <c r="AB172" s="138">
        <f>SUM(V172:AA172)</f>
        <v>6</v>
      </c>
      <c r="AC172" s="13">
        <v>2019</v>
      </c>
      <c r="AD172" s="53"/>
    </row>
    <row r="173" spans="1:31" s="8" customFormat="1" ht="51" customHeight="1">
      <c r="A173" s="11"/>
      <c r="B173" s="12"/>
      <c r="C173" s="42">
        <v>6</v>
      </c>
      <c r="D173" s="42">
        <v>5</v>
      </c>
      <c r="E173" s="42">
        <v>6</v>
      </c>
      <c r="F173" s="42">
        <v>0</v>
      </c>
      <c r="G173" s="42">
        <v>8</v>
      </c>
      <c r="H173" s="42">
        <v>0</v>
      </c>
      <c r="I173" s="42">
        <v>1</v>
      </c>
      <c r="J173" s="42">
        <v>0</v>
      </c>
      <c r="K173" s="42">
        <v>2</v>
      </c>
      <c r="L173" s="42">
        <v>3</v>
      </c>
      <c r="M173" s="42">
        <v>0</v>
      </c>
      <c r="N173" s="42">
        <v>1</v>
      </c>
      <c r="O173" s="42">
        <v>2</v>
      </c>
      <c r="P173" s="42">
        <v>3</v>
      </c>
      <c r="Q173" s="43">
        <v>0</v>
      </c>
      <c r="R173" s="43">
        <v>1</v>
      </c>
      <c r="S173" s="43" t="s">
        <v>41</v>
      </c>
      <c r="T173" s="9" t="s">
        <v>113</v>
      </c>
      <c r="U173" s="215" t="s">
        <v>25</v>
      </c>
      <c r="V173" s="180">
        <v>5582.1</v>
      </c>
      <c r="W173" s="180">
        <v>7217.1872000000003</v>
      </c>
      <c r="X173" s="180">
        <v>9598</v>
      </c>
      <c r="Y173" s="130">
        <v>9101.7999999999993</v>
      </c>
      <c r="Z173" s="97">
        <v>9114.6</v>
      </c>
      <c r="AA173" s="97">
        <f>SUM(Z173)</f>
        <v>9114.6</v>
      </c>
      <c r="AB173" s="180" t="s">
        <v>155</v>
      </c>
      <c r="AC173" s="13">
        <v>2019</v>
      </c>
      <c r="AD173" s="53"/>
    </row>
    <row r="174" spans="1:31" s="8" customFormat="1" ht="58.5" customHeight="1">
      <c r="A174" s="11"/>
      <c r="B174" s="1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3"/>
      <c r="R174" s="43"/>
      <c r="S174" s="43"/>
      <c r="T174" s="61" t="s">
        <v>323</v>
      </c>
      <c r="U174" s="215" t="s">
        <v>6</v>
      </c>
      <c r="V174" s="180">
        <f>V173/V168*100</f>
        <v>44.548351493125139</v>
      </c>
      <c r="W174" s="86">
        <f>W173/W168*100</f>
        <v>58.079295648796261</v>
      </c>
      <c r="X174" s="180" t="s">
        <v>155</v>
      </c>
      <c r="Y174" s="86" t="s">
        <v>155</v>
      </c>
      <c r="Z174" s="86" t="s">
        <v>155</v>
      </c>
      <c r="AA174" s="86" t="s">
        <v>155</v>
      </c>
      <c r="AB174" s="162">
        <v>58.1</v>
      </c>
      <c r="AC174" s="126">
        <v>2017</v>
      </c>
      <c r="AD174" s="53"/>
    </row>
    <row r="175" spans="1:31" s="8" customFormat="1" ht="45">
      <c r="A175" s="11"/>
      <c r="B175" s="1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3"/>
      <c r="R175" s="43"/>
      <c r="S175" s="43"/>
      <c r="T175" s="61" t="s">
        <v>327</v>
      </c>
      <c r="U175" s="179" t="s">
        <v>6</v>
      </c>
      <c r="V175" s="180" t="s">
        <v>155</v>
      </c>
      <c r="W175" s="180" t="s">
        <v>155</v>
      </c>
      <c r="X175" s="180">
        <v>10</v>
      </c>
      <c r="Y175" s="180">
        <v>52.3</v>
      </c>
      <c r="Z175" s="180">
        <v>54.6</v>
      </c>
      <c r="AA175" s="180">
        <v>54.6</v>
      </c>
      <c r="AB175" s="180">
        <v>100</v>
      </c>
      <c r="AC175" s="126"/>
      <c r="AD175" s="53"/>
    </row>
    <row r="176" spans="1:31" s="8" customFormat="1" ht="60">
      <c r="A176" s="11"/>
      <c r="B176" s="12"/>
      <c r="C176" s="42">
        <v>6</v>
      </c>
      <c r="D176" s="42">
        <v>5</v>
      </c>
      <c r="E176" s="42">
        <v>6</v>
      </c>
      <c r="F176" s="42">
        <v>0</v>
      </c>
      <c r="G176" s="42">
        <v>8</v>
      </c>
      <c r="H176" s="42">
        <v>0</v>
      </c>
      <c r="I176" s="42">
        <v>1</v>
      </c>
      <c r="J176" s="42">
        <v>0</v>
      </c>
      <c r="K176" s="42">
        <v>2</v>
      </c>
      <c r="L176" s="42">
        <v>3</v>
      </c>
      <c r="M176" s="42">
        <v>2</v>
      </c>
      <c r="N176" s="42">
        <v>3</v>
      </c>
      <c r="O176" s="42">
        <v>0</v>
      </c>
      <c r="P176" s="42">
        <v>2</v>
      </c>
      <c r="Q176" s="43"/>
      <c r="R176" s="43"/>
      <c r="S176" s="43"/>
      <c r="T176" s="37" t="s">
        <v>114</v>
      </c>
      <c r="U176" s="215" t="s">
        <v>25</v>
      </c>
      <c r="V176" s="180">
        <v>1988.7</v>
      </c>
      <c r="W176" s="86">
        <v>1812.52</v>
      </c>
      <c r="X176" s="180" t="s">
        <v>155</v>
      </c>
      <c r="Y176" s="86" t="s">
        <v>155</v>
      </c>
      <c r="Z176" s="86" t="s">
        <v>155</v>
      </c>
      <c r="AA176" s="86" t="s">
        <v>155</v>
      </c>
      <c r="AB176" s="180" t="s">
        <v>155</v>
      </c>
      <c r="AC176" s="13">
        <v>2019</v>
      </c>
      <c r="AD176" s="53"/>
    </row>
    <row r="177" spans="1:30" s="8" customFormat="1" ht="43.5" customHeight="1">
      <c r="A177" s="11"/>
      <c r="B177" s="1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3"/>
      <c r="R177" s="43"/>
      <c r="S177" s="43"/>
      <c r="T177" s="37" t="s">
        <v>280</v>
      </c>
      <c r="U177" s="215" t="s">
        <v>6</v>
      </c>
      <c r="V177" s="180">
        <f>V176/V168*100</f>
        <v>15.870963725905654</v>
      </c>
      <c r="W177" s="86">
        <f>W176/W168*100</f>
        <v>14.585998953907723</v>
      </c>
      <c r="X177" s="180" t="s">
        <v>155</v>
      </c>
      <c r="Y177" s="86" t="s">
        <v>155</v>
      </c>
      <c r="Z177" s="86" t="s">
        <v>155</v>
      </c>
      <c r="AA177" s="86" t="s">
        <v>155</v>
      </c>
      <c r="AB177" s="86">
        <v>16.899999999999999</v>
      </c>
      <c r="AC177" s="126">
        <v>2017</v>
      </c>
      <c r="AD177" s="53"/>
    </row>
    <row r="178" spans="1:30" s="8" customFormat="1" ht="45.75" customHeight="1">
      <c r="A178" s="11"/>
      <c r="B178" s="12"/>
      <c r="C178" s="42">
        <v>6</v>
      </c>
      <c r="D178" s="42">
        <v>5</v>
      </c>
      <c r="E178" s="42">
        <v>6</v>
      </c>
      <c r="F178" s="42">
        <v>0</v>
      </c>
      <c r="G178" s="42">
        <v>8</v>
      </c>
      <c r="H178" s="42">
        <v>0</v>
      </c>
      <c r="I178" s="42">
        <v>1</v>
      </c>
      <c r="J178" s="42">
        <v>0</v>
      </c>
      <c r="K178" s="42">
        <v>2</v>
      </c>
      <c r="L178" s="42">
        <v>3</v>
      </c>
      <c r="M178" s="42">
        <v>0</v>
      </c>
      <c r="N178" s="42">
        <v>1</v>
      </c>
      <c r="O178" s="42">
        <v>2</v>
      </c>
      <c r="P178" s="42">
        <v>3</v>
      </c>
      <c r="Q178" s="43">
        <v>0</v>
      </c>
      <c r="R178" s="43">
        <v>5</v>
      </c>
      <c r="S178" s="43" t="s">
        <v>41</v>
      </c>
      <c r="T178" s="9" t="s">
        <v>115</v>
      </c>
      <c r="U178" s="215" t="s">
        <v>25</v>
      </c>
      <c r="V178" s="180">
        <v>3647.4</v>
      </c>
      <c r="W178" s="180">
        <v>2537</v>
      </c>
      <c r="X178" s="180">
        <v>2250</v>
      </c>
      <c r="Y178" s="130">
        <v>2065</v>
      </c>
      <c r="Z178" s="97">
        <v>2183.4</v>
      </c>
      <c r="AA178" s="97">
        <f>SUM(Z178)</f>
        <v>2183.4</v>
      </c>
      <c r="AB178" s="180" t="s">
        <v>155</v>
      </c>
      <c r="AC178" s="13">
        <v>2019</v>
      </c>
      <c r="AD178" s="53"/>
    </row>
    <row r="179" spans="1:30" s="8" customFormat="1" ht="45.75" customHeight="1">
      <c r="A179" s="11"/>
      <c r="B179" s="1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3"/>
      <c r="R179" s="43"/>
      <c r="S179" s="43"/>
      <c r="T179" s="61" t="s">
        <v>281</v>
      </c>
      <c r="U179" s="215" t="s">
        <v>6</v>
      </c>
      <c r="V179" s="180">
        <f>V178/V168*100</f>
        <v>29.108338660365206</v>
      </c>
      <c r="W179" s="180">
        <f>W178/W168*100</f>
        <v>20.41614952997147</v>
      </c>
      <c r="X179" s="180" t="s">
        <v>155</v>
      </c>
      <c r="Y179" s="86" t="s">
        <v>155</v>
      </c>
      <c r="Z179" s="86" t="s">
        <v>155</v>
      </c>
      <c r="AA179" s="86" t="s">
        <v>155</v>
      </c>
      <c r="AB179" s="86">
        <v>29.1</v>
      </c>
      <c r="AC179" s="126">
        <v>2014</v>
      </c>
      <c r="AD179" s="53"/>
    </row>
    <row r="180" spans="1:30" s="8" customFormat="1" ht="45">
      <c r="A180" s="11"/>
      <c r="B180" s="1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3"/>
      <c r="R180" s="43"/>
      <c r="S180" s="43"/>
      <c r="T180" s="61" t="s">
        <v>125</v>
      </c>
      <c r="U180" s="179" t="s">
        <v>6</v>
      </c>
      <c r="V180" s="180" t="s">
        <v>155</v>
      </c>
      <c r="W180" s="180" t="s">
        <v>155</v>
      </c>
      <c r="X180" s="181">
        <v>100</v>
      </c>
      <c r="Y180" s="181">
        <v>100</v>
      </c>
      <c r="Z180" s="181">
        <v>100</v>
      </c>
      <c r="AA180" s="181">
        <v>100</v>
      </c>
      <c r="AB180" s="181">
        <v>100</v>
      </c>
      <c r="AC180" s="126"/>
      <c r="AD180" s="53"/>
    </row>
    <row r="181" spans="1:30" s="8" customFormat="1" ht="45">
      <c r="A181" s="11"/>
      <c r="B181" s="12"/>
      <c r="C181" s="42">
        <v>6</v>
      </c>
      <c r="D181" s="42">
        <v>5</v>
      </c>
      <c r="E181" s="42">
        <v>6</v>
      </c>
      <c r="F181" s="42">
        <v>0</v>
      </c>
      <c r="G181" s="42">
        <v>8</v>
      </c>
      <c r="H181" s="42">
        <v>0</v>
      </c>
      <c r="I181" s="42">
        <v>1</v>
      </c>
      <c r="J181" s="42">
        <v>0</v>
      </c>
      <c r="K181" s="42">
        <v>2</v>
      </c>
      <c r="L181" s="42">
        <v>3</v>
      </c>
      <c r="M181" s="42">
        <v>0</v>
      </c>
      <c r="N181" s="42">
        <v>1</v>
      </c>
      <c r="O181" s="42">
        <v>2</v>
      </c>
      <c r="P181" s="42">
        <v>3</v>
      </c>
      <c r="Q181" s="43">
        <v>6</v>
      </c>
      <c r="R181" s="43">
        <v>0</v>
      </c>
      <c r="S181" s="43" t="s">
        <v>41</v>
      </c>
      <c r="T181" s="61" t="s">
        <v>116</v>
      </c>
      <c r="U181" s="179" t="s">
        <v>25</v>
      </c>
      <c r="V181" s="181">
        <v>70</v>
      </c>
      <c r="W181" s="181">
        <v>84.6</v>
      </c>
      <c r="X181" s="181">
        <v>85</v>
      </c>
      <c r="Y181" s="132">
        <v>87</v>
      </c>
      <c r="Z181" s="85">
        <v>87</v>
      </c>
      <c r="AA181" s="85">
        <v>88</v>
      </c>
      <c r="AB181" s="180" t="s">
        <v>155</v>
      </c>
      <c r="AC181" s="13">
        <v>2019</v>
      </c>
      <c r="AD181" s="53"/>
    </row>
    <row r="182" spans="1:30" s="8" customFormat="1" ht="60">
      <c r="A182" s="11"/>
      <c r="B182" s="1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9"/>
      <c r="O182" s="49"/>
      <c r="P182" s="49"/>
      <c r="Q182" s="50"/>
      <c r="R182" s="50"/>
      <c r="S182" s="50"/>
      <c r="T182" s="61" t="s">
        <v>288</v>
      </c>
      <c r="U182" s="215" t="s">
        <v>6</v>
      </c>
      <c r="V182" s="106">
        <f t="shared" ref="V182:AA182" si="12">V181/V168*100</f>
        <v>0.55864004667038558</v>
      </c>
      <c r="W182" s="81">
        <f t="shared" si="12"/>
        <v>0.68080656296239117</v>
      </c>
      <c r="X182" s="106">
        <f t="shared" si="12"/>
        <v>0.53159553709911433</v>
      </c>
      <c r="Y182" s="86">
        <v>0.7</v>
      </c>
      <c r="Z182" s="86">
        <f t="shared" si="12"/>
        <v>0.73510773130544993</v>
      </c>
      <c r="AA182" s="86">
        <f t="shared" si="12"/>
        <v>0.74349442379182151</v>
      </c>
      <c r="AB182" s="86">
        <v>0.7</v>
      </c>
      <c r="AC182" s="126">
        <v>2015</v>
      </c>
      <c r="AD182" s="53"/>
    </row>
    <row r="183" spans="1:30" s="8" customFormat="1" ht="30" customHeight="1">
      <c r="A183" s="11"/>
      <c r="B183" s="12"/>
      <c r="C183" s="42">
        <v>6</v>
      </c>
      <c r="D183" s="42">
        <v>5</v>
      </c>
      <c r="E183" s="42">
        <v>6</v>
      </c>
      <c r="F183" s="42">
        <v>0</v>
      </c>
      <c r="G183" s="42">
        <v>8</v>
      </c>
      <c r="H183" s="42">
        <v>0</v>
      </c>
      <c r="I183" s="42">
        <v>1</v>
      </c>
      <c r="J183" s="42">
        <v>0</v>
      </c>
      <c r="K183" s="42">
        <v>2</v>
      </c>
      <c r="L183" s="42">
        <v>3</v>
      </c>
      <c r="M183" s="42">
        <v>0</v>
      </c>
      <c r="N183" s="42">
        <v>1</v>
      </c>
      <c r="O183" s="42">
        <v>2</v>
      </c>
      <c r="P183" s="42">
        <v>3</v>
      </c>
      <c r="Q183" s="43">
        <v>1</v>
      </c>
      <c r="R183" s="43">
        <v>2</v>
      </c>
      <c r="S183" s="43" t="s">
        <v>41</v>
      </c>
      <c r="T183" s="9" t="s">
        <v>324</v>
      </c>
      <c r="U183" s="215" t="s">
        <v>25</v>
      </c>
      <c r="V183" s="181">
        <v>27</v>
      </c>
      <c r="W183" s="89">
        <v>50</v>
      </c>
      <c r="X183" s="181">
        <v>100</v>
      </c>
      <c r="Y183" s="132">
        <v>0</v>
      </c>
      <c r="Z183" s="97">
        <v>100</v>
      </c>
      <c r="AA183" s="97">
        <f>SUM(Z183)</f>
        <v>100</v>
      </c>
      <c r="AB183" s="180" t="s">
        <v>155</v>
      </c>
      <c r="AC183" s="13">
        <v>2019</v>
      </c>
      <c r="AD183" s="53"/>
    </row>
    <row r="184" spans="1:30" s="8" customFormat="1" ht="45">
      <c r="A184" s="11"/>
      <c r="B184" s="1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3"/>
      <c r="R184" s="43"/>
      <c r="S184" s="43"/>
      <c r="T184" s="61" t="s">
        <v>187</v>
      </c>
      <c r="U184" s="215" t="s">
        <v>6</v>
      </c>
      <c r="V184" s="181">
        <f>V183/V168*100</f>
        <v>0.21547544657286302</v>
      </c>
      <c r="W184" s="81">
        <f>W183/W168*100</f>
        <v>0.40236794501323353</v>
      </c>
      <c r="X184" s="180" t="s">
        <v>155</v>
      </c>
      <c r="Y184" s="180" t="s">
        <v>155</v>
      </c>
      <c r="Z184" s="180" t="s">
        <v>155</v>
      </c>
      <c r="AA184" s="180" t="s">
        <v>155</v>
      </c>
      <c r="AB184" s="180">
        <v>0.4</v>
      </c>
      <c r="AC184" s="126">
        <v>2016</v>
      </c>
      <c r="AD184" s="53"/>
    </row>
    <row r="185" spans="1:30" s="8" customFormat="1" ht="31.5" customHeight="1">
      <c r="A185" s="11"/>
      <c r="B185" s="1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3"/>
      <c r="R185" s="43"/>
      <c r="S185" s="43"/>
      <c r="T185" s="178" t="s">
        <v>265</v>
      </c>
      <c r="U185" s="179" t="s">
        <v>6</v>
      </c>
      <c r="V185" s="180" t="s">
        <v>155</v>
      </c>
      <c r="W185" s="180" t="s">
        <v>155</v>
      </c>
      <c r="X185" s="181">
        <v>60</v>
      </c>
      <c r="Y185" s="181">
        <v>65</v>
      </c>
      <c r="Z185" s="181">
        <v>70</v>
      </c>
      <c r="AA185" s="181">
        <v>80</v>
      </c>
      <c r="AB185" s="181">
        <v>80</v>
      </c>
      <c r="AC185" s="126"/>
      <c r="AD185" s="53"/>
    </row>
    <row r="186" spans="1:30" s="8" customFormat="1" ht="30">
      <c r="A186" s="11"/>
      <c r="B186" s="12"/>
      <c r="C186" s="42">
        <v>6</v>
      </c>
      <c r="D186" s="42">
        <v>5</v>
      </c>
      <c r="E186" s="42">
        <v>6</v>
      </c>
      <c r="F186" s="42">
        <v>0</v>
      </c>
      <c r="G186" s="42">
        <v>8</v>
      </c>
      <c r="H186" s="42">
        <v>0</v>
      </c>
      <c r="I186" s="42">
        <v>1</v>
      </c>
      <c r="J186" s="42">
        <v>0</v>
      </c>
      <c r="K186" s="42">
        <v>2</v>
      </c>
      <c r="L186" s="42">
        <v>3</v>
      </c>
      <c r="M186" s="42">
        <v>2</v>
      </c>
      <c r="N186" s="42">
        <v>3</v>
      </c>
      <c r="O186" s="42">
        <v>0</v>
      </c>
      <c r="P186" s="42">
        <v>9</v>
      </c>
      <c r="Q186" s="55"/>
      <c r="R186" s="55"/>
      <c r="S186" s="55"/>
      <c r="T186" s="37" t="s">
        <v>163</v>
      </c>
      <c r="U186" s="215" t="s">
        <v>25</v>
      </c>
      <c r="V186" s="111">
        <v>250.83</v>
      </c>
      <c r="W186" s="92">
        <v>0</v>
      </c>
      <c r="X186" s="107">
        <v>0</v>
      </c>
      <c r="Y186" s="92">
        <v>0</v>
      </c>
      <c r="Z186" s="92">
        <v>0</v>
      </c>
      <c r="AA186" s="92">
        <v>0</v>
      </c>
      <c r="AB186" s="181" t="s">
        <v>155</v>
      </c>
      <c r="AC186" s="13">
        <v>2014</v>
      </c>
      <c r="AD186" s="53"/>
    </row>
    <row r="187" spans="1:30" s="8" customFormat="1" ht="60">
      <c r="A187" s="11"/>
      <c r="B187" s="1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3"/>
      <c r="R187" s="43"/>
      <c r="S187" s="43"/>
      <c r="T187" s="9" t="s">
        <v>291</v>
      </c>
      <c r="U187" s="215" t="s">
        <v>6</v>
      </c>
      <c r="V187" s="81">
        <f t="shared" ref="V187:AA187" si="13">V186/V168*100</f>
        <v>2.0017668986618977</v>
      </c>
      <c r="W187" s="81">
        <f t="shared" si="13"/>
        <v>0</v>
      </c>
      <c r="X187" s="106">
        <f>X186/X168*100</f>
        <v>0</v>
      </c>
      <c r="Y187" s="81">
        <v>0</v>
      </c>
      <c r="Z187" s="81">
        <f t="shared" si="13"/>
        <v>0</v>
      </c>
      <c r="AA187" s="81">
        <f t="shared" si="13"/>
        <v>0</v>
      </c>
      <c r="AB187" s="181">
        <f>SUM(V187:AA187)</f>
        <v>2.0017668986618977</v>
      </c>
      <c r="AC187" s="13">
        <v>2014</v>
      </c>
      <c r="AD187" s="53"/>
    </row>
    <row r="188" spans="1:30" s="8" customFormat="1" ht="30">
      <c r="A188" s="11"/>
      <c r="B188" s="12"/>
      <c r="C188" s="42">
        <v>6</v>
      </c>
      <c r="D188" s="42">
        <v>5</v>
      </c>
      <c r="E188" s="42">
        <v>6</v>
      </c>
      <c r="F188" s="42">
        <v>0</v>
      </c>
      <c r="G188" s="42">
        <v>8</v>
      </c>
      <c r="H188" s="42">
        <v>0</v>
      </c>
      <c r="I188" s="42">
        <v>1</v>
      </c>
      <c r="J188" s="42">
        <v>0</v>
      </c>
      <c r="K188" s="42">
        <v>2</v>
      </c>
      <c r="L188" s="49">
        <v>3</v>
      </c>
      <c r="M188" s="66">
        <v>0</v>
      </c>
      <c r="N188" s="66">
        <v>1</v>
      </c>
      <c r="O188" s="42">
        <v>2</v>
      </c>
      <c r="P188" s="42">
        <v>3</v>
      </c>
      <c r="Q188" s="43">
        <v>3</v>
      </c>
      <c r="R188" s="43">
        <v>0</v>
      </c>
      <c r="S188" s="43" t="s">
        <v>41</v>
      </c>
      <c r="T188" s="9" t="s">
        <v>119</v>
      </c>
      <c r="U188" s="215" t="s">
        <v>25</v>
      </c>
      <c r="V188" s="180">
        <v>0</v>
      </c>
      <c r="W188" s="94">
        <v>0</v>
      </c>
      <c r="X188" s="194">
        <v>100</v>
      </c>
      <c r="Y188" s="133">
        <v>130</v>
      </c>
      <c r="Z188" s="94">
        <v>0</v>
      </c>
      <c r="AA188" s="94">
        <v>0</v>
      </c>
      <c r="AB188" s="95" t="s">
        <v>155</v>
      </c>
      <c r="AC188" s="13">
        <v>2014</v>
      </c>
      <c r="AD188" s="53"/>
    </row>
    <row r="189" spans="1:30" s="8" customFormat="1" ht="30.75" customHeight="1">
      <c r="A189" s="11"/>
      <c r="B189" s="12"/>
      <c r="C189" s="105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3"/>
      <c r="R189" s="43"/>
      <c r="S189" s="43"/>
      <c r="T189" s="61" t="s">
        <v>308</v>
      </c>
      <c r="U189" s="179" t="s">
        <v>4</v>
      </c>
      <c r="V189" s="180" t="s">
        <v>155</v>
      </c>
      <c r="W189" s="180" t="s">
        <v>155</v>
      </c>
      <c r="X189" s="90">
        <v>5</v>
      </c>
      <c r="Y189" s="90">
        <v>5</v>
      </c>
      <c r="Z189" s="90">
        <v>0</v>
      </c>
      <c r="AA189" s="90">
        <v>0</v>
      </c>
      <c r="AB189" s="90">
        <f>SUM(X189:AA189)</f>
        <v>10</v>
      </c>
      <c r="AC189" s="13"/>
      <c r="AD189" s="53"/>
    </row>
    <row r="190" spans="1:30" s="8" customFormat="1" ht="46.5" customHeight="1">
      <c r="A190" s="235"/>
      <c r="B190" s="235"/>
      <c r="C190" s="67">
        <v>6</v>
      </c>
      <c r="D190" s="67">
        <v>5</v>
      </c>
      <c r="E190" s="67">
        <v>6</v>
      </c>
      <c r="F190" s="232">
        <v>0</v>
      </c>
      <c r="G190" s="232">
        <v>8</v>
      </c>
      <c r="H190" s="232">
        <v>0</v>
      </c>
      <c r="I190" s="232">
        <v>1</v>
      </c>
      <c r="J190" s="67">
        <v>0</v>
      </c>
      <c r="K190" s="67">
        <v>2</v>
      </c>
      <c r="L190" s="67">
        <v>3</v>
      </c>
      <c r="M190" s="67">
        <v>0</v>
      </c>
      <c r="N190" s="67">
        <v>1</v>
      </c>
      <c r="O190" s="232" t="s">
        <v>167</v>
      </c>
      <c r="P190" s="232">
        <v>0</v>
      </c>
      <c r="Q190" s="116">
        <v>6</v>
      </c>
      <c r="R190" s="116">
        <v>8</v>
      </c>
      <c r="S190" s="55" t="s">
        <v>41</v>
      </c>
      <c r="T190" s="236" t="s">
        <v>229</v>
      </c>
      <c r="U190" s="179" t="s">
        <v>25</v>
      </c>
      <c r="V190" s="180" t="s">
        <v>155</v>
      </c>
      <c r="W190" s="180" t="s">
        <v>155</v>
      </c>
      <c r="X190" s="180" t="s">
        <v>155</v>
      </c>
      <c r="Y190" s="133">
        <v>382.87</v>
      </c>
      <c r="Z190" s="180" t="s">
        <v>155</v>
      </c>
      <c r="AA190" s="180" t="s">
        <v>155</v>
      </c>
      <c r="AB190" s="180" t="s">
        <v>155</v>
      </c>
      <c r="AC190" s="13">
        <v>2019</v>
      </c>
      <c r="AD190" s="244"/>
    </row>
    <row r="191" spans="1:30" s="8" customFormat="1" ht="32.25" customHeight="1">
      <c r="A191" s="11"/>
      <c r="B191" s="12"/>
      <c r="C191" s="42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2"/>
      <c r="P191" s="42"/>
      <c r="Q191" s="43"/>
      <c r="R191" s="43"/>
      <c r="S191" s="43"/>
      <c r="T191" s="178" t="s">
        <v>266</v>
      </c>
      <c r="U191" s="179" t="s">
        <v>25</v>
      </c>
      <c r="V191" s="180" t="s">
        <v>155</v>
      </c>
      <c r="W191" s="180" t="s">
        <v>155</v>
      </c>
      <c r="X191" s="180" t="s">
        <v>155</v>
      </c>
      <c r="Y191" s="180">
        <v>18.739999999999998</v>
      </c>
      <c r="Z191" s="180" t="s">
        <v>155</v>
      </c>
      <c r="AA191" s="180" t="s">
        <v>155</v>
      </c>
      <c r="AB191" s="180">
        <f>Y191</f>
        <v>18.739999999999998</v>
      </c>
      <c r="AC191" s="13"/>
      <c r="AD191" s="177"/>
    </row>
    <row r="192" spans="1:30" s="8" customFormat="1" ht="37.5" customHeight="1">
      <c r="A192" s="235"/>
      <c r="B192" s="235"/>
      <c r="C192" s="67">
        <v>6</v>
      </c>
      <c r="D192" s="67">
        <v>5</v>
      </c>
      <c r="E192" s="67">
        <v>6</v>
      </c>
      <c r="F192" s="232">
        <v>0</v>
      </c>
      <c r="G192" s="232">
        <v>8</v>
      </c>
      <c r="H192" s="232">
        <v>0</v>
      </c>
      <c r="I192" s="232">
        <v>1</v>
      </c>
      <c r="J192" s="67">
        <v>0</v>
      </c>
      <c r="K192" s="67">
        <v>2</v>
      </c>
      <c r="L192" s="67">
        <v>3</v>
      </c>
      <c r="M192" s="67">
        <v>0</v>
      </c>
      <c r="N192" s="67">
        <v>1</v>
      </c>
      <c r="O192" s="67">
        <v>1</v>
      </c>
      <c r="P192" s="67">
        <v>0</v>
      </c>
      <c r="Q192" s="218">
        <v>6</v>
      </c>
      <c r="R192" s="218">
        <v>8</v>
      </c>
      <c r="S192" s="210" t="s">
        <v>166</v>
      </c>
      <c r="T192" s="236" t="s">
        <v>240</v>
      </c>
      <c r="U192" s="179" t="s">
        <v>25</v>
      </c>
      <c r="V192" s="180" t="s">
        <v>155</v>
      </c>
      <c r="W192" s="180" t="s">
        <v>155</v>
      </c>
      <c r="X192" s="180" t="s">
        <v>155</v>
      </c>
      <c r="Y192" s="133">
        <v>4373.7</v>
      </c>
      <c r="Z192" s="180" t="s">
        <v>155</v>
      </c>
      <c r="AA192" s="180" t="s">
        <v>155</v>
      </c>
      <c r="AB192" s="180" t="s">
        <v>155</v>
      </c>
      <c r="AC192" s="13">
        <v>2019</v>
      </c>
      <c r="AD192" s="177"/>
    </row>
    <row r="193" spans="1:30" s="8" customFormat="1" ht="36" customHeight="1">
      <c r="A193" s="11"/>
      <c r="B193" s="12"/>
      <c r="C193" s="42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2"/>
      <c r="P193" s="42"/>
      <c r="Q193" s="43"/>
      <c r="R193" s="43"/>
      <c r="S193" s="43"/>
      <c r="T193" s="178" t="s">
        <v>234</v>
      </c>
      <c r="U193" s="179" t="s">
        <v>25</v>
      </c>
      <c r="V193" s="180" t="s">
        <v>155</v>
      </c>
      <c r="W193" s="180" t="s">
        <v>155</v>
      </c>
      <c r="X193" s="180" t="s">
        <v>155</v>
      </c>
      <c r="Y193" s="180">
        <v>18.739999999999998</v>
      </c>
      <c r="Z193" s="180" t="s">
        <v>155</v>
      </c>
      <c r="AA193" s="180" t="s">
        <v>155</v>
      </c>
      <c r="AB193" s="180">
        <f>Y193</f>
        <v>18.739999999999998</v>
      </c>
      <c r="AC193" s="13"/>
      <c r="AD193" s="177"/>
    </row>
    <row r="194" spans="1:30" s="8" customFormat="1" ht="42.75">
      <c r="A194" s="64"/>
      <c r="B194" s="65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70"/>
      <c r="R194" s="70"/>
      <c r="S194" s="70"/>
      <c r="T194" s="170" t="s">
        <v>289</v>
      </c>
      <c r="U194" s="171" t="s">
        <v>25</v>
      </c>
      <c r="V194" s="237">
        <f>SUM(V202,V205,V210)</f>
        <v>964.4</v>
      </c>
      <c r="W194" s="237">
        <f>SUM(W202,W205,W207,W210,W212,W214)</f>
        <v>725.13000000000011</v>
      </c>
      <c r="X194" s="237">
        <f>SUM(X202,X205,X207,X210,X212,X214,X216,X218,X220,X222,X224)</f>
        <v>3856.6</v>
      </c>
      <c r="Y194" s="238">
        <f>SUM(Y202,Y205,Y207,Y210,Y212,Y214,Y224,Y226,Y228,Y230,Y232)</f>
        <v>2110.6000000000004</v>
      </c>
      <c r="Z194" s="237">
        <f>SUM(Z202,Z205,Z207,Z210,Z212,Z214,Z226,Z228)</f>
        <v>350</v>
      </c>
      <c r="AA194" s="237">
        <f>SUM(AA202,AA205,AA207,AA210,AA212,AA214,AA226,AA228)</f>
        <v>350</v>
      </c>
      <c r="AB194" s="172" t="s">
        <v>155</v>
      </c>
      <c r="AC194" s="13">
        <v>2019</v>
      </c>
      <c r="AD194" s="245">
        <f>SUM(V194:AA194)</f>
        <v>8356.73</v>
      </c>
    </row>
    <row r="195" spans="1:30" s="8" customFormat="1" ht="30">
      <c r="A195" s="11"/>
      <c r="B195" s="1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3"/>
      <c r="R195" s="43"/>
      <c r="S195" s="43"/>
      <c r="T195" s="9" t="s">
        <v>136</v>
      </c>
      <c r="U195" s="215" t="s">
        <v>4</v>
      </c>
      <c r="V195" s="98">
        <v>1340</v>
      </c>
      <c r="W195" s="98">
        <v>1340</v>
      </c>
      <c r="X195" s="90">
        <v>1345</v>
      </c>
      <c r="Y195" s="98">
        <v>1350</v>
      </c>
      <c r="Z195" s="98">
        <v>1350</v>
      </c>
      <c r="AA195" s="98">
        <v>1350</v>
      </c>
      <c r="AB195" s="90">
        <f>SUM(V195:AA195)</f>
        <v>8075</v>
      </c>
      <c r="AC195" s="13">
        <v>2019</v>
      </c>
      <c r="AD195" s="53"/>
    </row>
    <row r="196" spans="1:30" s="8" customFormat="1" ht="30">
      <c r="A196" s="11"/>
      <c r="B196" s="1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3"/>
      <c r="R196" s="43"/>
      <c r="S196" s="43"/>
      <c r="T196" s="9" t="s">
        <v>137</v>
      </c>
      <c r="U196" s="215" t="s">
        <v>4</v>
      </c>
      <c r="V196" s="98">
        <v>21700</v>
      </c>
      <c r="W196" s="98">
        <v>21700</v>
      </c>
      <c r="X196" s="90">
        <v>21800</v>
      </c>
      <c r="Y196" s="98">
        <v>22000</v>
      </c>
      <c r="Z196" s="98">
        <v>22000</v>
      </c>
      <c r="AA196" s="98">
        <v>22000</v>
      </c>
      <c r="AB196" s="90">
        <f>SUM(V196:AA196)</f>
        <v>131200</v>
      </c>
      <c r="AC196" s="13">
        <v>2019</v>
      </c>
      <c r="AD196" s="53"/>
    </row>
    <row r="197" spans="1:30" s="8" customFormat="1" ht="15.75">
      <c r="A197" s="11"/>
      <c r="B197" s="1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3"/>
      <c r="R197" s="43"/>
      <c r="S197" s="43"/>
      <c r="T197" s="9" t="s">
        <v>138</v>
      </c>
      <c r="U197" s="215" t="s">
        <v>19</v>
      </c>
      <c r="V197" s="91">
        <v>218</v>
      </c>
      <c r="W197" s="91">
        <v>218</v>
      </c>
      <c r="X197" s="91">
        <v>218</v>
      </c>
      <c r="Y197" s="91">
        <v>218</v>
      </c>
      <c r="Z197" s="91">
        <v>218</v>
      </c>
      <c r="AA197" s="91">
        <v>218</v>
      </c>
      <c r="AB197" s="91">
        <f>SUM(V197:AA197)</f>
        <v>1308</v>
      </c>
      <c r="AC197" s="13">
        <v>2019</v>
      </c>
      <c r="AD197" s="53"/>
    </row>
    <row r="198" spans="1:30" s="8" customFormat="1" ht="30">
      <c r="A198" s="47"/>
      <c r="B198" s="48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3"/>
      <c r="R198" s="43"/>
      <c r="S198" s="43"/>
      <c r="T198" s="9" t="s">
        <v>139</v>
      </c>
      <c r="U198" s="215" t="s">
        <v>20</v>
      </c>
      <c r="V198" s="89">
        <v>15.2</v>
      </c>
      <c r="W198" s="89">
        <v>15.2</v>
      </c>
      <c r="X198" s="181">
        <v>15.3</v>
      </c>
      <c r="Y198" s="89">
        <v>15.4</v>
      </c>
      <c r="Z198" s="89">
        <v>15.5</v>
      </c>
      <c r="AA198" s="89">
        <v>15.6</v>
      </c>
      <c r="AB198" s="89">
        <v>15.6</v>
      </c>
      <c r="AC198" s="126">
        <v>2019</v>
      </c>
      <c r="AD198" s="53"/>
    </row>
    <row r="199" spans="1:30" s="8" customFormat="1" ht="30">
      <c r="A199" s="11"/>
      <c r="B199" s="1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3"/>
      <c r="R199" s="43"/>
      <c r="S199" s="43"/>
      <c r="T199" s="9" t="s">
        <v>140</v>
      </c>
      <c r="U199" s="215" t="s">
        <v>20</v>
      </c>
      <c r="V199" s="56">
        <v>90</v>
      </c>
      <c r="W199" s="56">
        <v>90</v>
      </c>
      <c r="X199" s="138">
        <v>91</v>
      </c>
      <c r="Y199" s="56">
        <v>92</v>
      </c>
      <c r="Z199" s="56">
        <v>93</v>
      </c>
      <c r="AA199" s="56">
        <v>94</v>
      </c>
      <c r="AB199" s="231">
        <f>SUM(V199:AA199)</f>
        <v>550</v>
      </c>
      <c r="AC199" s="126">
        <v>2019</v>
      </c>
      <c r="AD199" s="53"/>
    </row>
    <row r="200" spans="1:30" s="8" customFormat="1" ht="32.25" customHeight="1">
      <c r="A200" s="11"/>
      <c r="B200" s="1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3"/>
      <c r="R200" s="43"/>
      <c r="S200" s="43"/>
      <c r="T200" s="9" t="s">
        <v>141</v>
      </c>
      <c r="U200" s="215" t="s">
        <v>5</v>
      </c>
      <c r="V200" s="56">
        <v>2</v>
      </c>
      <c r="W200" s="56">
        <v>2</v>
      </c>
      <c r="X200" s="138">
        <v>2</v>
      </c>
      <c r="Y200" s="56">
        <v>2</v>
      </c>
      <c r="Z200" s="56">
        <v>2</v>
      </c>
      <c r="AA200" s="56">
        <v>2</v>
      </c>
      <c r="AB200" s="168">
        <f>SUM(V200:AA200)</f>
        <v>12</v>
      </c>
      <c r="AC200" s="13">
        <v>2019</v>
      </c>
      <c r="AD200" s="53"/>
    </row>
    <row r="201" spans="1:30" s="8" customFormat="1" ht="45">
      <c r="A201" s="11"/>
      <c r="B201" s="1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3"/>
      <c r="R201" s="43"/>
      <c r="S201" s="43"/>
      <c r="T201" s="9" t="s">
        <v>325</v>
      </c>
      <c r="U201" s="215" t="s">
        <v>17</v>
      </c>
      <c r="V201" s="169">
        <v>0</v>
      </c>
      <c r="W201" s="94">
        <v>50</v>
      </c>
      <c r="X201" s="95">
        <v>60</v>
      </c>
      <c r="Y201" s="94">
        <v>70</v>
      </c>
      <c r="Z201" s="94">
        <v>71</v>
      </c>
      <c r="AA201" s="94">
        <v>72</v>
      </c>
      <c r="AB201" s="94">
        <v>72</v>
      </c>
      <c r="AC201" s="126">
        <v>2019</v>
      </c>
      <c r="AD201" s="53"/>
    </row>
    <row r="202" spans="1:30" s="8" customFormat="1" ht="30">
      <c r="A202" s="11"/>
      <c r="B202" s="12"/>
      <c r="C202" s="42">
        <v>6</v>
      </c>
      <c r="D202" s="42">
        <v>5</v>
      </c>
      <c r="E202" s="42">
        <v>6</v>
      </c>
      <c r="F202" s="42">
        <v>0</v>
      </c>
      <c r="G202" s="42">
        <v>8</v>
      </c>
      <c r="H202" s="42">
        <v>0</v>
      </c>
      <c r="I202" s="42">
        <v>1</v>
      </c>
      <c r="J202" s="42">
        <v>0</v>
      </c>
      <c r="K202" s="42">
        <v>2</v>
      </c>
      <c r="L202" s="42">
        <v>3</v>
      </c>
      <c r="M202" s="42">
        <v>0</v>
      </c>
      <c r="N202" s="42">
        <v>2</v>
      </c>
      <c r="O202" s="42" t="s">
        <v>45</v>
      </c>
      <c r="P202" s="42">
        <v>1</v>
      </c>
      <c r="Q202" s="43">
        <v>4</v>
      </c>
      <c r="R202" s="43">
        <v>4</v>
      </c>
      <c r="S202" s="43" t="s">
        <v>41</v>
      </c>
      <c r="T202" s="9" t="s">
        <v>292</v>
      </c>
      <c r="U202" s="215" t="s">
        <v>18</v>
      </c>
      <c r="V202" s="112">
        <v>400</v>
      </c>
      <c r="W202" s="123">
        <v>400</v>
      </c>
      <c r="X202" s="123">
        <v>300</v>
      </c>
      <c r="Y202" s="136">
        <v>0</v>
      </c>
      <c r="Z202" s="94">
        <v>0</v>
      </c>
      <c r="AA202" s="94">
        <v>0</v>
      </c>
      <c r="AB202" s="95" t="s">
        <v>155</v>
      </c>
      <c r="AC202" s="13">
        <v>2015</v>
      </c>
      <c r="AD202" s="53"/>
    </row>
    <row r="203" spans="1:30" s="8" customFormat="1" ht="45">
      <c r="A203" s="11"/>
      <c r="B203" s="1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9"/>
      <c r="N203" s="49"/>
      <c r="O203" s="42"/>
      <c r="P203" s="42"/>
      <c r="Q203" s="43"/>
      <c r="R203" s="43"/>
      <c r="S203" s="43"/>
      <c r="T203" s="61" t="s">
        <v>188</v>
      </c>
      <c r="U203" s="215" t="s">
        <v>6</v>
      </c>
      <c r="V203" s="112">
        <f>V202/V168*100</f>
        <v>3.1922288381164892</v>
      </c>
      <c r="W203" s="99">
        <f>W202/W168*100</f>
        <v>3.2189435601058682</v>
      </c>
      <c r="X203" s="112" t="s">
        <v>155</v>
      </c>
      <c r="Y203" s="112" t="s">
        <v>155</v>
      </c>
      <c r="Z203" s="112" t="s">
        <v>155</v>
      </c>
      <c r="AA203" s="112" t="s">
        <v>155</v>
      </c>
      <c r="AB203" s="95">
        <v>3.2</v>
      </c>
      <c r="AC203" s="126">
        <v>2014</v>
      </c>
      <c r="AD203" s="53"/>
    </row>
    <row r="204" spans="1:30" s="8" customFormat="1" ht="20.25" customHeight="1">
      <c r="A204" s="11"/>
      <c r="B204" s="1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9"/>
      <c r="N204" s="49"/>
      <c r="O204" s="42"/>
      <c r="P204" s="42"/>
      <c r="Q204" s="43"/>
      <c r="R204" s="43"/>
      <c r="S204" s="43"/>
      <c r="T204" s="61" t="s">
        <v>267</v>
      </c>
      <c r="U204" s="179" t="s">
        <v>6</v>
      </c>
      <c r="V204" s="180" t="s">
        <v>155</v>
      </c>
      <c r="W204" s="180" t="s">
        <v>155</v>
      </c>
      <c r="X204" s="207">
        <v>100</v>
      </c>
      <c r="Y204" s="207">
        <v>0</v>
      </c>
      <c r="Z204" s="207">
        <v>0</v>
      </c>
      <c r="AA204" s="207">
        <v>0</v>
      </c>
      <c r="AB204" s="207">
        <v>100</v>
      </c>
      <c r="AC204" s="126"/>
      <c r="AD204" s="53"/>
    </row>
    <row r="205" spans="1:30" s="8" customFormat="1" ht="30">
      <c r="A205" s="11"/>
      <c r="B205" s="12"/>
      <c r="C205" s="42">
        <v>6</v>
      </c>
      <c r="D205" s="42">
        <v>5</v>
      </c>
      <c r="E205" s="42">
        <v>6</v>
      </c>
      <c r="F205" s="42">
        <v>0</v>
      </c>
      <c r="G205" s="42">
        <v>8</v>
      </c>
      <c r="H205" s="42">
        <v>0</v>
      </c>
      <c r="I205" s="42">
        <v>1</v>
      </c>
      <c r="J205" s="42">
        <v>0</v>
      </c>
      <c r="K205" s="42">
        <v>2</v>
      </c>
      <c r="L205" s="42">
        <v>3</v>
      </c>
      <c r="M205" s="42">
        <v>6</v>
      </c>
      <c r="N205" s="42">
        <v>3</v>
      </c>
      <c r="O205" s="42">
        <v>1</v>
      </c>
      <c r="P205" s="42">
        <v>1</v>
      </c>
      <c r="Q205" s="43"/>
      <c r="R205" s="43"/>
      <c r="S205" s="43"/>
      <c r="T205" s="61" t="s">
        <v>142</v>
      </c>
      <c r="U205" s="215" t="s">
        <v>25</v>
      </c>
      <c r="V205" s="180">
        <v>500</v>
      </c>
      <c r="W205" s="99">
        <v>0</v>
      </c>
      <c r="X205" s="112">
        <v>0</v>
      </c>
      <c r="Y205" s="94">
        <f>SUM(X205)</f>
        <v>0</v>
      </c>
      <c r="Z205" s="94">
        <f>SUM(Y205)</f>
        <v>0</v>
      </c>
      <c r="AA205" s="94">
        <f>SUM(Z205)</f>
        <v>0</v>
      </c>
      <c r="AB205" s="95" t="s">
        <v>155</v>
      </c>
      <c r="AC205" s="13">
        <v>2014</v>
      </c>
      <c r="AD205" s="53"/>
    </row>
    <row r="206" spans="1:30" s="8" customFormat="1" ht="52.5" customHeight="1">
      <c r="A206" s="11"/>
      <c r="B206" s="1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3"/>
      <c r="R206" s="43"/>
      <c r="S206" s="43"/>
      <c r="T206" s="61" t="s">
        <v>120</v>
      </c>
      <c r="U206" s="215" t="s">
        <v>6</v>
      </c>
      <c r="V206" s="112">
        <f>V205/V168*100</f>
        <v>3.9902860476456117</v>
      </c>
      <c r="W206" s="99">
        <f>W205/W168*100</f>
        <v>0</v>
      </c>
      <c r="X206" s="112">
        <f>X205/X168*100</f>
        <v>0</v>
      </c>
      <c r="Y206" s="99">
        <v>0</v>
      </c>
      <c r="Z206" s="99">
        <f>Z205/Z168*100</f>
        <v>0</v>
      </c>
      <c r="AA206" s="99">
        <f>AA205/AA168*100</f>
        <v>0</v>
      </c>
      <c r="AB206" s="95">
        <f>SUM(V206:AA206)</f>
        <v>3.9902860476456117</v>
      </c>
      <c r="AC206" s="13">
        <v>2014</v>
      </c>
      <c r="AD206" s="53"/>
    </row>
    <row r="207" spans="1:30" s="8" customFormat="1" ht="30">
      <c r="A207" s="11"/>
      <c r="B207" s="12"/>
      <c r="C207" s="42">
        <v>6</v>
      </c>
      <c r="D207" s="42">
        <v>5</v>
      </c>
      <c r="E207" s="42">
        <v>6</v>
      </c>
      <c r="F207" s="42">
        <v>0</v>
      </c>
      <c r="G207" s="42">
        <v>8</v>
      </c>
      <c r="H207" s="42">
        <v>0</v>
      </c>
      <c r="I207" s="42">
        <v>1</v>
      </c>
      <c r="J207" s="42">
        <v>0</v>
      </c>
      <c r="K207" s="42">
        <v>2</v>
      </c>
      <c r="L207" s="42">
        <v>3</v>
      </c>
      <c r="M207" s="42">
        <v>0</v>
      </c>
      <c r="N207" s="42">
        <v>2</v>
      </c>
      <c r="O207" s="42">
        <v>2</v>
      </c>
      <c r="P207" s="42">
        <v>3</v>
      </c>
      <c r="Q207" s="43">
        <v>1</v>
      </c>
      <c r="R207" s="43">
        <v>1</v>
      </c>
      <c r="S207" s="43" t="s">
        <v>41</v>
      </c>
      <c r="T207" s="61" t="s">
        <v>143</v>
      </c>
      <c r="U207" s="215" t="s">
        <v>25</v>
      </c>
      <c r="V207" s="180">
        <v>0</v>
      </c>
      <c r="W207" s="94">
        <v>200</v>
      </c>
      <c r="X207" s="194">
        <v>230.3</v>
      </c>
      <c r="Y207" s="94">
        <v>0</v>
      </c>
      <c r="Z207" s="94">
        <v>0</v>
      </c>
      <c r="AA207" s="94">
        <f>SUM(Z207)</f>
        <v>0</v>
      </c>
      <c r="AB207" s="95" t="s">
        <v>155</v>
      </c>
      <c r="AC207" s="13">
        <v>2019</v>
      </c>
      <c r="AD207" s="53"/>
    </row>
    <row r="208" spans="1:30" s="8" customFormat="1" ht="60">
      <c r="A208" s="11"/>
      <c r="B208" s="1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3"/>
      <c r="R208" s="43"/>
      <c r="S208" s="43"/>
      <c r="T208" s="61" t="s">
        <v>189</v>
      </c>
      <c r="U208" s="215" t="s">
        <v>6</v>
      </c>
      <c r="V208" s="112">
        <f>V207/V168*100</f>
        <v>0</v>
      </c>
      <c r="W208" s="112">
        <f>W207/W168*100</f>
        <v>1.6094717800529341</v>
      </c>
      <c r="X208" s="180" t="s">
        <v>155</v>
      </c>
      <c r="Y208" s="86" t="s">
        <v>155</v>
      </c>
      <c r="Z208" s="86" t="s">
        <v>155</v>
      </c>
      <c r="AA208" s="86" t="s">
        <v>155</v>
      </c>
      <c r="AB208" s="95">
        <v>1.6</v>
      </c>
      <c r="AC208" s="126">
        <v>2016</v>
      </c>
      <c r="AD208" s="53"/>
    </row>
    <row r="209" spans="1:30" s="8" customFormat="1" ht="30">
      <c r="A209" s="11"/>
      <c r="B209" s="1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3"/>
      <c r="R209" s="43"/>
      <c r="S209" s="43"/>
      <c r="T209" s="178" t="s">
        <v>268</v>
      </c>
      <c r="U209" s="179" t="s">
        <v>6</v>
      </c>
      <c r="V209" s="180" t="s">
        <v>155</v>
      </c>
      <c r="W209" s="180" t="s">
        <v>155</v>
      </c>
      <c r="X209" s="181">
        <v>100</v>
      </c>
      <c r="Y209" s="181">
        <v>0</v>
      </c>
      <c r="Z209" s="181">
        <v>0</v>
      </c>
      <c r="AA209" s="181">
        <v>0</v>
      </c>
      <c r="AB209" s="181">
        <v>100</v>
      </c>
      <c r="AC209" s="126"/>
      <c r="AD209" s="53"/>
    </row>
    <row r="210" spans="1:30" s="8" customFormat="1" ht="30">
      <c r="A210" s="11"/>
      <c r="B210" s="12"/>
      <c r="C210" s="42">
        <v>6</v>
      </c>
      <c r="D210" s="42">
        <v>5</v>
      </c>
      <c r="E210" s="42">
        <v>6</v>
      </c>
      <c r="F210" s="42">
        <v>0</v>
      </c>
      <c r="G210" s="42">
        <v>8</v>
      </c>
      <c r="H210" s="42">
        <v>0</v>
      </c>
      <c r="I210" s="42">
        <v>1</v>
      </c>
      <c r="J210" s="42">
        <v>0</v>
      </c>
      <c r="K210" s="42">
        <v>2</v>
      </c>
      <c r="L210" s="49">
        <v>3</v>
      </c>
      <c r="M210" s="49">
        <v>7</v>
      </c>
      <c r="N210" s="49">
        <v>4</v>
      </c>
      <c r="O210" s="49">
        <v>0</v>
      </c>
      <c r="P210" s="49">
        <v>6</v>
      </c>
      <c r="Q210" s="43"/>
      <c r="R210" s="43"/>
      <c r="S210" s="43"/>
      <c r="T210" s="9" t="s">
        <v>144</v>
      </c>
      <c r="U210" s="215" t="s">
        <v>25</v>
      </c>
      <c r="V210" s="180">
        <v>64.400000000000006</v>
      </c>
      <c r="W210" s="94">
        <v>0</v>
      </c>
      <c r="X210" s="95">
        <v>0</v>
      </c>
      <c r="Y210" s="94">
        <v>0</v>
      </c>
      <c r="Z210" s="94">
        <v>0</v>
      </c>
      <c r="AA210" s="94">
        <v>0</v>
      </c>
      <c r="AB210" s="95" t="s">
        <v>155</v>
      </c>
      <c r="AC210" s="13">
        <v>2014</v>
      </c>
      <c r="AD210" s="53"/>
    </row>
    <row r="211" spans="1:30" s="8" customFormat="1" ht="60">
      <c r="A211" s="11"/>
      <c r="B211" s="12"/>
      <c r="C211" s="105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3"/>
      <c r="R211" s="43"/>
      <c r="S211" s="43"/>
      <c r="T211" s="61" t="s">
        <v>293</v>
      </c>
      <c r="U211" s="215" t="s">
        <v>6</v>
      </c>
      <c r="V211" s="86">
        <f>V210/V168*100</f>
        <v>0.5139488429367548</v>
      </c>
      <c r="W211" s="86">
        <f>W210/W168*100</f>
        <v>0</v>
      </c>
      <c r="X211" s="180">
        <f>X210/X168*100</f>
        <v>0</v>
      </c>
      <c r="Y211" s="86">
        <v>0</v>
      </c>
      <c r="Z211" s="86">
        <f>Z210/Z168*100</f>
        <v>0</v>
      </c>
      <c r="AA211" s="86">
        <f>AA210/AA168*100</f>
        <v>0</v>
      </c>
      <c r="AB211" s="95">
        <f>SUM(V211:AA211)</f>
        <v>0.5139488429367548</v>
      </c>
      <c r="AC211" s="13">
        <v>2014</v>
      </c>
      <c r="AD211" s="53"/>
    </row>
    <row r="212" spans="1:30" s="8" customFormat="1" ht="45">
      <c r="A212" s="11"/>
      <c r="B212" s="12"/>
      <c r="C212" s="42">
        <v>6</v>
      </c>
      <c r="D212" s="42">
        <v>5</v>
      </c>
      <c r="E212" s="42">
        <v>6</v>
      </c>
      <c r="F212" s="42">
        <v>0</v>
      </c>
      <c r="G212" s="42">
        <v>8</v>
      </c>
      <c r="H212" s="42">
        <v>0</v>
      </c>
      <c r="I212" s="42">
        <v>1</v>
      </c>
      <c r="J212" s="42">
        <v>0</v>
      </c>
      <c r="K212" s="42">
        <v>2</v>
      </c>
      <c r="L212" s="49">
        <v>3</v>
      </c>
      <c r="M212" s="49">
        <v>5</v>
      </c>
      <c r="N212" s="49">
        <v>1</v>
      </c>
      <c r="O212" s="49">
        <v>4</v>
      </c>
      <c r="P212" s="49">
        <v>4</v>
      </c>
      <c r="Q212" s="43"/>
      <c r="R212" s="43"/>
      <c r="S212" s="43"/>
      <c r="T212" s="9" t="s">
        <v>269</v>
      </c>
      <c r="U212" s="215" t="s">
        <v>25</v>
      </c>
      <c r="V212" s="180">
        <v>0</v>
      </c>
      <c r="W212" s="94">
        <v>18.7</v>
      </c>
      <c r="X212" s="95">
        <v>0</v>
      </c>
      <c r="Y212" s="94">
        <v>0</v>
      </c>
      <c r="Z212" s="94">
        <v>0</v>
      </c>
      <c r="AA212" s="94">
        <v>0</v>
      </c>
      <c r="AB212" s="95" t="s">
        <v>155</v>
      </c>
      <c r="AC212" s="13">
        <v>2015</v>
      </c>
      <c r="AD212" s="53"/>
    </row>
    <row r="213" spans="1:30" s="8" customFormat="1" ht="75">
      <c r="A213" s="11"/>
      <c r="B213" s="12"/>
      <c r="C213" s="105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3"/>
      <c r="R213" s="43"/>
      <c r="S213" s="43"/>
      <c r="T213" s="61" t="s">
        <v>282</v>
      </c>
      <c r="U213" s="215" t="s">
        <v>6</v>
      </c>
      <c r="V213" s="86">
        <f>V212/V168*100</f>
        <v>0</v>
      </c>
      <c r="W213" s="86">
        <f>W212/W168*100</f>
        <v>0.15048561143494935</v>
      </c>
      <c r="X213" s="180">
        <f>X212/X168*100</f>
        <v>0</v>
      </c>
      <c r="Y213" s="86">
        <v>0</v>
      </c>
      <c r="Z213" s="86">
        <f>Z212/Z168*100</f>
        <v>0</v>
      </c>
      <c r="AA213" s="86">
        <f>AA212/AA168*100</f>
        <v>0</v>
      </c>
      <c r="AB213" s="86">
        <v>0.2</v>
      </c>
      <c r="AC213" s="13">
        <v>2015</v>
      </c>
      <c r="AD213" s="53"/>
    </row>
    <row r="214" spans="1:30" s="8" customFormat="1" ht="38.25">
      <c r="A214" s="11"/>
      <c r="B214" s="12"/>
      <c r="C214" s="42">
        <v>6</v>
      </c>
      <c r="D214" s="42">
        <v>5</v>
      </c>
      <c r="E214" s="42">
        <v>6</v>
      </c>
      <c r="F214" s="42">
        <v>0</v>
      </c>
      <c r="G214" s="42">
        <v>8</v>
      </c>
      <c r="H214" s="42">
        <v>0</v>
      </c>
      <c r="I214" s="42">
        <v>1</v>
      </c>
      <c r="J214" s="42">
        <v>0</v>
      </c>
      <c r="K214" s="42">
        <v>2</v>
      </c>
      <c r="L214" s="49">
        <v>3</v>
      </c>
      <c r="M214" s="49">
        <v>5</v>
      </c>
      <c r="N214" s="49">
        <v>1</v>
      </c>
      <c r="O214" s="49">
        <v>4</v>
      </c>
      <c r="P214" s="49">
        <v>6</v>
      </c>
      <c r="Q214" s="43"/>
      <c r="R214" s="43"/>
      <c r="S214" s="43"/>
      <c r="T214" s="124" t="s">
        <v>270</v>
      </c>
      <c r="U214" s="215" t="s">
        <v>25</v>
      </c>
      <c r="V214" s="180">
        <v>0</v>
      </c>
      <c r="W214" s="95">
        <v>106.43</v>
      </c>
      <c r="X214" s="95">
        <v>0</v>
      </c>
      <c r="Y214" s="94">
        <v>0</v>
      </c>
      <c r="Z214" s="94">
        <v>0</v>
      </c>
      <c r="AA214" s="94">
        <v>0</v>
      </c>
      <c r="AB214" s="95" t="s">
        <v>155</v>
      </c>
      <c r="AC214" s="13">
        <v>2015</v>
      </c>
      <c r="AD214" s="53"/>
    </row>
    <row r="215" spans="1:30" s="8" customFormat="1" ht="75">
      <c r="A215" s="11"/>
      <c r="B215" s="12"/>
      <c r="C215" s="105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3"/>
      <c r="R215" s="43"/>
      <c r="S215" s="43"/>
      <c r="T215" s="61" t="s">
        <v>283</v>
      </c>
      <c r="U215" s="215" t="s">
        <v>6</v>
      </c>
      <c r="V215" s="86">
        <f>V214/V168*100</f>
        <v>0</v>
      </c>
      <c r="W215" s="86">
        <f>W214/W168*100</f>
        <v>0.85648040775516898</v>
      </c>
      <c r="X215" s="180">
        <f>X214/X168*100</f>
        <v>0</v>
      </c>
      <c r="Y215" s="86">
        <v>0</v>
      </c>
      <c r="Z215" s="86">
        <f>Z214/Z170*100</f>
        <v>0</v>
      </c>
      <c r="AA215" s="86">
        <f>AA214/AA170*100</f>
        <v>0</v>
      </c>
      <c r="AB215" s="86">
        <v>0.9</v>
      </c>
      <c r="AC215" s="126">
        <v>2015</v>
      </c>
      <c r="AD215" s="53"/>
    </row>
    <row r="216" spans="1:30" s="8" customFormat="1" ht="30">
      <c r="A216" s="11"/>
      <c r="B216" s="12"/>
      <c r="C216" s="42">
        <v>6</v>
      </c>
      <c r="D216" s="42">
        <v>5</v>
      </c>
      <c r="E216" s="42">
        <v>6</v>
      </c>
      <c r="F216" s="42">
        <v>0</v>
      </c>
      <c r="G216" s="42">
        <v>8</v>
      </c>
      <c r="H216" s="42">
        <v>0</v>
      </c>
      <c r="I216" s="42">
        <v>1</v>
      </c>
      <c r="J216" s="42">
        <v>0</v>
      </c>
      <c r="K216" s="42">
        <v>2</v>
      </c>
      <c r="L216" s="49">
        <v>3</v>
      </c>
      <c r="M216" s="42">
        <v>0</v>
      </c>
      <c r="N216" s="42">
        <v>2</v>
      </c>
      <c r="O216" s="42">
        <v>2</v>
      </c>
      <c r="P216" s="42">
        <v>3</v>
      </c>
      <c r="Q216" s="43">
        <v>1</v>
      </c>
      <c r="R216" s="43">
        <v>6</v>
      </c>
      <c r="S216" s="43" t="s">
        <v>41</v>
      </c>
      <c r="T216" s="9" t="s">
        <v>294</v>
      </c>
      <c r="U216" s="215" t="s">
        <v>25</v>
      </c>
      <c r="V216" s="180">
        <v>0</v>
      </c>
      <c r="W216" s="94">
        <v>0</v>
      </c>
      <c r="X216" s="194">
        <v>50</v>
      </c>
      <c r="Y216" s="133">
        <v>0</v>
      </c>
      <c r="Z216" s="94">
        <v>0</v>
      </c>
      <c r="AA216" s="94">
        <v>0</v>
      </c>
      <c r="AB216" s="95" t="s">
        <v>155</v>
      </c>
      <c r="AC216" s="13">
        <v>2014</v>
      </c>
      <c r="AD216" s="53"/>
    </row>
    <row r="217" spans="1:30" s="8" customFormat="1" ht="30">
      <c r="A217" s="11"/>
      <c r="B217" s="12"/>
      <c r="C217" s="105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3"/>
      <c r="R217" s="43"/>
      <c r="S217" s="43"/>
      <c r="T217" s="61" t="s">
        <v>121</v>
      </c>
      <c r="U217" s="179" t="s">
        <v>4</v>
      </c>
      <c r="V217" s="180" t="s">
        <v>155</v>
      </c>
      <c r="W217" s="180" t="s">
        <v>155</v>
      </c>
      <c r="X217" s="90">
        <v>3</v>
      </c>
      <c r="Y217" s="90">
        <v>0</v>
      </c>
      <c r="Z217" s="90">
        <v>0</v>
      </c>
      <c r="AA217" s="90">
        <v>0</v>
      </c>
      <c r="AB217" s="90">
        <v>3</v>
      </c>
      <c r="AC217" s="13"/>
      <c r="AD217" s="53"/>
    </row>
    <row r="218" spans="1:30" s="8" customFormat="1" ht="46.5" customHeight="1">
      <c r="A218" s="11"/>
      <c r="B218" s="12"/>
      <c r="C218" s="42">
        <v>6</v>
      </c>
      <c r="D218" s="42">
        <v>5</v>
      </c>
      <c r="E218" s="42">
        <v>6</v>
      </c>
      <c r="F218" s="42">
        <v>0</v>
      </c>
      <c r="G218" s="42">
        <v>8</v>
      </c>
      <c r="H218" s="42">
        <v>0</v>
      </c>
      <c r="I218" s="42">
        <v>1</v>
      </c>
      <c r="J218" s="42">
        <v>0</v>
      </c>
      <c r="K218" s="42">
        <v>2</v>
      </c>
      <c r="L218" s="49">
        <v>3</v>
      </c>
      <c r="M218" s="42">
        <v>0</v>
      </c>
      <c r="N218" s="42">
        <v>2</v>
      </c>
      <c r="O218" s="42">
        <v>5</v>
      </c>
      <c r="P218" s="66">
        <v>1</v>
      </c>
      <c r="Q218" s="55">
        <v>4</v>
      </c>
      <c r="R218" s="55">
        <v>4</v>
      </c>
      <c r="S218" s="55" t="s">
        <v>131</v>
      </c>
      <c r="T218" s="37" t="s">
        <v>133</v>
      </c>
      <c r="U218" s="215" t="s">
        <v>25</v>
      </c>
      <c r="V218" s="180">
        <v>0</v>
      </c>
      <c r="W218" s="94">
        <v>0</v>
      </c>
      <c r="X218" s="194">
        <v>18.3</v>
      </c>
      <c r="Y218" s="94">
        <v>0</v>
      </c>
      <c r="Z218" s="94">
        <v>0</v>
      </c>
      <c r="AA218" s="94">
        <v>0</v>
      </c>
      <c r="AB218" s="95" t="s">
        <v>155</v>
      </c>
      <c r="AC218" s="13">
        <v>2014</v>
      </c>
      <c r="AD218" s="53"/>
    </row>
    <row r="219" spans="1:30" s="8" customFormat="1" ht="30">
      <c r="A219" s="11"/>
      <c r="B219" s="12"/>
      <c r="C219" s="105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3"/>
      <c r="R219" s="43"/>
      <c r="S219" s="43"/>
      <c r="T219" s="61" t="s">
        <v>132</v>
      </c>
      <c r="U219" s="179" t="s">
        <v>4</v>
      </c>
      <c r="V219" s="180" t="s">
        <v>155</v>
      </c>
      <c r="W219" s="180" t="s">
        <v>155</v>
      </c>
      <c r="X219" s="90">
        <v>32</v>
      </c>
      <c r="Y219" s="90">
        <v>0</v>
      </c>
      <c r="Z219" s="90">
        <v>0</v>
      </c>
      <c r="AA219" s="90">
        <v>0</v>
      </c>
      <c r="AB219" s="90">
        <v>32</v>
      </c>
      <c r="AC219" s="13"/>
      <c r="AD219" s="53"/>
    </row>
    <row r="220" spans="1:30" s="8" customFormat="1" ht="30">
      <c r="A220" s="11"/>
      <c r="B220" s="12"/>
      <c r="C220" s="42">
        <v>6</v>
      </c>
      <c r="D220" s="42">
        <v>5</v>
      </c>
      <c r="E220" s="42">
        <v>6</v>
      </c>
      <c r="F220" s="42">
        <v>0</v>
      </c>
      <c r="G220" s="42">
        <v>8</v>
      </c>
      <c r="H220" s="42">
        <v>0</v>
      </c>
      <c r="I220" s="42">
        <v>1</v>
      </c>
      <c r="J220" s="42">
        <v>0</v>
      </c>
      <c r="K220" s="42">
        <v>2</v>
      </c>
      <c r="L220" s="42">
        <v>3</v>
      </c>
      <c r="M220" s="42">
        <v>0</v>
      </c>
      <c r="N220" s="42">
        <v>2</v>
      </c>
      <c r="O220" s="42">
        <v>2</v>
      </c>
      <c r="P220" s="42">
        <v>3</v>
      </c>
      <c r="Q220" s="43">
        <v>1</v>
      </c>
      <c r="R220" s="43">
        <v>1</v>
      </c>
      <c r="S220" s="43" t="s">
        <v>134</v>
      </c>
      <c r="T220" s="61" t="s">
        <v>165</v>
      </c>
      <c r="U220" s="215" t="s">
        <v>25</v>
      </c>
      <c r="V220" s="180">
        <v>0</v>
      </c>
      <c r="W220" s="94">
        <v>0</v>
      </c>
      <c r="X220" s="194">
        <v>470</v>
      </c>
      <c r="Y220" s="94">
        <v>0</v>
      </c>
      <c r="Z220" s="94">
        <v>0</v>
      </c>
      <c r="AA220" s="94">
        <f>SUM(Z220)</f>
        <v>0</v>
      </c>
      <c r="AB220" s="95" t="s">
        <v>155</v>
      </c>
      <c r="AC220" s="13">
        <v>2019</v>
      </c>
      <c r="AD220" s="53"/>
    </row>
    <row r="221" spans="1:30" s="8" customFormat="1" ht="30">
      <c r="A221" s="11"/>
      <c r="B221" s="1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3"/>
      <c r="R221" s="43"/>
      <c r="S221" s="43"/>
      <c r="T221" s="178" t="s">
        <v>322</v>
      </c>
      <c r="U221" s="179" t="s">
        <v>6</v>
      </c>
      <c r="V221" s="180" t="s">
        <v>155</v>
      </c>
      <c r="W221" s="180" t="s">
        <v>155</v>
      </c>
      <c r="X221" s="181">
        <v>100</v>
      </c>
      <c r="Y221" s="181">
        <v>0</v>
      </c>
      <c r="Z221" s="181">
        <v>0</v>
      </c>
      <c r="AA221" s="181">
        <v>0</v>
      </c>
      <c r="AB221" s="181">
        <v>100</v>
      </c>
      <c r="AC221" s="126">
        <v>2016</v>
      </c>
      <c r="AD221" s="53"/>
    </row>
    <row r="222" spans="1:30" s="8" customFormat="1" ht="75">
      <c r="A222" s="11"/>
      <c r="B222" s="12"/>
      <c r="C222" s="42">
        <v>6</v>
      </c>
      <c r="D222" s="42">
        <v>5</v>
      </c>
      <c r="E222" s="42">
        <v>6</v>
      </c>
      <c r="F222" s="42">
        <v>0</v>
      </c>
      <c r="G222" s="42">
        <v>8</v>
      </c>
      <c r="H222" s="42">
        <v>0</v>
      </c>
      <c r="I222" s="42">
        <v>1</v>
      </c>
      <c r="J222" s="66">
        <v>0</v>
      </c>
      <c r="K222" s="66">
        <v>2</v>
      </c>
      <c r="L222" s="66">
        <v>3</v>
      </c>
      <c r="M222" s="66">
        <v>0</v>
      </c>
      <c r="N222" s="66">
        <v>2</v>
      </c>
      <c r="O222" s="66">
        <v>5</v>
      </c>
      <c r="P222" s="66">
        <v>5</v>
      </c>
      <c r="Q222" s="55">
        <v>0</v>
      </c>
      <c r="R222" s="55">
        <v>9</v>
      </c>
      <c r="S222" s="55" t="s">
        <v>166</v>
      </c>
      <c r="T222" s="9" t="s">
        <v>271</v>
      </c>
      <c r="U222" s="215" t="s">
        <v>25</v>
      </c>
      <c r="V222" s="95">
        <v>0</v>
      </c>
      <c r="W222" s="94">
        <v>0</v>
      </c>
      <c r="X222" s="85">
        <v>2720</v>
      </c>
      <c r="Y222" s="89">
        <v>0</v>
      </c>
      <c r="Z222" s="89">
        <v>0</v>
      </c>
      <c r="AA222" s="89">
        <v>0</v>
      </c>
      <c r="AB222" s="181" t="s">
        <v>155</v>
      </c>
      <c r="AC222" s="13"/>
      <c r="AD222" s="53"/>
    </row>
    <row r="223" spans="1:30" s="8" customFormat="1" ht="30">
      <c r="A223" s="11"/>
      <c r="B223" s="1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3"/>
      <c r="R223" s="43"/>
      <c r="S223" s="43"/>
      <c r="T223" s="178" t="s">
        <v>322</v>
      </c>
      <c r="U223" s="179" t="s">
        <v>6</v>
      </c>
      <c r="V223" s="180" t="s">
        <v>155</v>
      </c>
      <c r="W223" s="180" t="s">
        <v>155</v>
      </c>
      <c r="X223" s="181">
        <v>100</v>
      </c>
      <c r="Y223" s="181">
        <v>0</v>
      </c>
      <c r="Z223" s="181">
        <v>0</v>
      </c>
      <c r="AA223" s="181">
        <v>0</v>
      </c>
      <c r="AB223" s="181">
        <v>100</v>
      </c>
      <c r="AC223" s="126">
        <v>2016</v>
      </c>
      <c r="AD223" s="53"/>
    </row>
    <row r="224" spans="1:30" s="8" customFormat="1" ht="75">
      <c r="A224" s="11"/>
      <c r="B224" s="12"/>
      <c r="C224" s="42">
        <v>6</v>
      </c>
      <c r="D224" s="42">
        <v>5</v>
      </c>
      <c r="E224" s="42">
        <v>6</v>
      </c>
      <c r="F224" s="42">
        <v>0</v>
      </c>
      <c r="G224" s="42">
        <v>8</v>
      </c>
      <c r="H224" s="42">
        <v>0</v>
      </c>
      <c r="I224" s="42">
        <v>1</v>
      </c>
      <c r="J224" s="66">
        <v>0</v>
      </c>
      <c r="K224" s="66">
        <v>2</v>
      </c>
      <c r="L224" s="66">
        <v>3</v>
      </c>
      <c r="M224" s="66">
        <v>0</v>
      </c>
      <c r="N224" s="66">
        <v>2</v>
      </c>
      <c r="O224" s="66" t="s">
        <v>45</v>
      </c>
      <c r="P224" s="66">
        <v>5</v>
      </c>
      <c r="Q224" s="55">
        <v>0</v>
      </c>
      <c r="R224" s="55">
        <v>9</v>
      </c>
      <c r="S224" s="55" t="s">
        <v>134</v>
      </c>
      <c r="T224" s="9" t="s">
        <v>168</v>
      </c>
      <c r="U224" s="215" t="s">
        <v>25</v>
      </c>
      <c r="V224" s="95">
        <v>0</v>
      </c>
      <c r="W224" s="94">
        <v>0</v>
      </c>
      <c r="X224" s="85">
        <v>68</v>
      </c>
      <c r="Y224" s="136">
        <v>152.5</v>
      </c>
      <c r="Z224" s="89">
        <v>0</v>
      </c>
      <c r="AA224" s="89">
        <v>0</v>
      </c>
      <c r="AB224" s="181" t="s">
        <v>155</v>
      </c>
      <c r="AC224" s="13"/>
      <c r="AD224" s="53"/>
    </row>
    <row r="225" spans="1:30" s="8" customFormat="1" ht="30">
      <c r="A225" s="11"/>
      <c r="B225" s="1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9"/>
      <c r="N225" s="42"/>
      <c r="O225" s="42"/>
      <c r="P225" s="42"/>
      <c r="Q225" s="43"/>
      <c r="R225" s="43"/>
      <c r="S225" s="43"/>
      <c r="T225" s="178" t="s">
        <v>322</v>
      </c>
      <c r="U225" s="215" t="s">
        <v>6</v>
      </c>
      <c r="V225" s="86" t="s">
        <v>155</v>
      </c>
      <c r="W225" s="86" t="s">
        <v>155</v>
      </c>
      <c r="X225" s="89">
        <v>100</v>
      </c>
      <c r="Y225" s="89">
        <v>100</v>
      </c>
      <c r="Z225" s="89">
        <v>0</v>
      </c>
      <c r="AA225" s="89">
        <v>0</v>
      </c>
      <c r="AB225" s="89">
        <v>100</v>
      </c>
      <c r="AC225" s="13"/>
      <c r="AD225" s="53"/>
    </row>
    <row r="226" spans="1:30" s="225" customFormat="1" ht="30">
      <c r="A226" s="11"/>
      <c r="B226" s="12"/>
      <c r="C226" s="42">
        <v>6</v>
      </c>
      <c r="D226" s="42">
        <v>5</v>
      </c>
      <c r="E226" s="42">
        <v>6</v>
      </c>
      <c r="F226" s="42">
        <v>0</v>
      </c>
      <c r="G226" s="42">
        <v>8</v>
      </c>
      <c r="H226" s="42">
        <v>0</v>
      </c>
      <c r="I226" s="42">
        <v>1</v>
      </c>
      <c r="J226" s="42">
        <v>0</v>
      </c>
      <c r="K226" s="42">
        <v>2</v>
      </c>
      <c r="L226" s="42">
        <v>3</v>
      </c>
      <c r="M226" s="42">
        <v>0</v>
      </c>
      <c r="N226" s="42">
        <v>2</v>
      </c>
      <c r="O226" s="42">
        <v>2</v>
      </c>
      <c r="P226" s="42">
        <v>3</v>
      </c>
      <c r="Q226" s="43">
        <v>1</v>
      </c>
      <c r="R226" s="43">
        <v>4</v>
      </c>
      <c r="S226" s="43" t="s">
        <v>41</v>
      </c>
      <c r="T226" s="9" t="s">
        <v>214</v>
      </c>
      <c r="U226" s="215" t="s">
        <v>18</v>
      </c>
      <c r="V226" s="227" t="s">
        <v>155</v>
      </c>
      <c r="W226" s="227" t="s">
        <v>155</v>
      </c>
      <c r="X226" s="227" t="s">
        <v>155</v>
      </c>
      <c r="Y226" s="136">
        <v>200</v>
      </c>
      <c r="Z226" s="94">
        <f>Y226</f>
        <v>200</v>
      </c>
      <c r="AA226" s="94">
        <f>Z226</f>
        <v>200</v>
      </c>
      <c r="AB226" s="95" t="s">
        <v>155</v>
      </c>
      <c r="AC226" s="224">
        <v>2015</v>
      </c>
      <c r="AD226" s="246"/>
    </row>
    <row r="227" spans="1:30" s="225" customFormat="1" ht="30">
      <c r="A227" s="11"/>
      <c r="B227" s="1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9"/>
      <c r="N227" s="49"/>
      <c r="O227" s="42"/>
      <c r="P227" s="42"/>
      <c r="Q227" s="43"/>
      <c r="R227" s="43"/>
      <c r="S227" s="43"/>
      <c r="T227" s="61" t="s">
        <v>211</v>
      </c>
      <c r="U227" s="179" t="s">
        <v>6</v>
      </c>
      <c r="V227" s="227" t="s">
        <v>155</v>
      </c>
      <c r="W227" s="227" t="s">
        <v>155</v>
      </c>
      <c r="X227" s="227" t="s">
        <v>155</v>
      </c>
      <c r="Y227" s="207">
        <v>100</v>
      </c>
      <c r="Z227" s="207">
        <v>0</v>
      </c>
      <c r="AA227" s="207">
        <v>0</v>
      </c>
      <c r="AB227" s="207">
        <v>100</v>
      </c>
      <c r="AC227" s="224"/>
      <c r="AD227" s="246"/>
    </row>
    <row r="228" spans="1:30" s="225" customFormat="1" ht="45">
      <c r="A228" s="11"/>
      <c r="B228" s="12"/>
      <c r="C228" s="42">
        <v>6</v>
      </c>
      <c r="D228" s="42">
        <v>5</v>
      </c>
      <c r="E228" s="42">
        <v>6</v>
      </c>
      <c r="F228" s="42">
        <v>0</v>
      </c>
      <c r="G228" s="42">
        <v>8</v>
      </c>
      <c r="H228" s="42">
        <v>0</v>
      </c>
      <c r="I228" s="42">
        <v>1</v>
      </c>
      <c r="J228" s="42">
        <v>0</v>
      </c>
      <c r="K228" s="42">
        <v>2</v>
      </c>
      <c r="L228" s="42">
        <v>3</v>
      </c>
      <c r="M228" s="42">
        <v>0</v>
      </c>
      <c r="N228" s="42">
        <v>2</v>
      </c>
      <c r="O228" s="42" t="s">
        <v>167</v>
      </c>
      <c r="P228" s="42">
        <v>5</v>
      </c>
      <c r="Q228" s="43">
        <v>1</v>
      </c>
      <c r="R228" s="43">
        <v>9</v>
      </c>
      <c r="S228" s="43" t="s">
        <v>41</v>
      </c>
      <c r="T228" s="9" t="s">
        <v>215</v>
      </c>
      <c r="U228" s="215" t="s">
        <v>18</v>
      </c>
      <c r="V228" s="227" t="s">
        <v>155</v>
      </c>
      <c r="W228" s="227" t="s">
        <v>155</v>
      </c>
      <c r="X228" s="227" t="s">
        <v>155</v>
      </c>
      <c r="Y228" s="136">
        <v>150</v>
      </c>
      <c r="Z228" s="94">
        <f>Y228</f>
        <v>150</v>
      </c>
      <c r="AA228" s="94">
        <f>Z228</f>
        <v>150</v>
      </c>
      <c r="AB228" s="95" t="s">
        <v>155</v>
      </c>
      <c r="AC228" s="224">
        <v>2015</v>
      </c>
      <c r="AD228" s="246"/>
    </row>
    <row r="229" spans="1:30" s="225" customFormat="1" ht="18.75" customHeight="1">
      <c r="A229" s="221"/>
      <c r="B229" s="222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6"/>
      <c r="N229" s="226"/>
      <c r="O229" s="223"/>
      <c r="P229" s="223"/>
      <c r="Q229" s="219"/>
      <c r="R229" s="219"/>
      <c r="S229" s="219"/>
      <c r="T229" s="61" t="s">
        <v>212</v>
      </c>
      <c r="U229" s="179" t="s">
        <v>6</v>
      </c>
      <c r="V229" s="227" t="s">
        <v>155</v>
      </c>
      <c r="W229" s="227" t="s">
        <v>155</v>
      </c>
      <c r="X229" s="227" t="s">
        <v>155</v>
      </c>
      <c r="Y229" s="207">
        <v>100</v>
      </c>
      <c r="Z229" s="207">
        <v>0</v>
      </c>
      <c r="AA229" s="207">
        <v>0</v>
      </c>
      <c r="AB229" s="207">
        <v>100</v>
      </c>
      <c r="AC229" s="224"/>
      <c r="AD229" s="246"/>
    </row>
    <row r="230" spans="1:30" s="225" customFormat="1" ht="45">
      <c r="A230" s="11"/>
      <c r="B230" s="12"/>
      <c r="C230" s="42">
        <v>6</v>
      </c>
      <c r="D230" s="42">
        <v>5</v>
      </c>
      <c r="E230" s="42">
        <v>6</v>
      </c>
      <c r="F230" s="42">
        <v>0</v>
      </c>
      <c r="G230" s="42">
        <v>8</v>
      </c>
      <c r="H230" s="42">
        <v>0</v>
      </c>
      <c r="I230" s="42">
        <v>1</v>
      </c>
      <c r="J230" s="42">
        <v>0</v>
      </c>
      <c r="K230" s="42">
        <v>2</v>
      </c>
      <c r="L230" s="42">
        <v>3</v>
      </c>
      <c r="M230" s="42">
        <v>0</v>
      </c>
      <c r="N230" s="42">
        <v>2</v>
      </c>
      <c r="O230" s="66" t="s">
        <v>224</v>
      </c>
      <c r="P230" s="66">
        <v>5</v>
      </c>
      <c r="Q230" s="55">
        <v>1</v>
      </c>
      <c r="R230" s="55">
        <v>9</v>
      </c>
      <c r="S230" s="55">
        <v>1</v>
      </c>
      <c r="T230" s="9" t="s">
        <v>238</v>
      </c>
      <c r="U230" s="215" t="s">
        <v>18</v>
      </c>
      <c r="V230" s="227" t="s">
        <v>155</v>
      </c>
      <c r="W230" s="227" t="s">
        <v>155</v>
      </c>
      <c r="X230" s="227" t="s">
        <v>155</v>
      </c>
      <c r="Y230" s="136">
        <v>16.7</v>
      </c>
      <c r="Z230" s="95" t="s">
        <v>155</v>
      </c>
      <c r="AA230" s="95" t="s">
        <v>155</v>
      </c>
      <c r="AB230" s="95" t="s">
        <v>155</v>
      </c>
      <c r="AC230" s="224">
        <v>2015</v>
      </c>
      <c r="AD230" s="246"/>
    </row>
    <row r="231" spans="1:30" s="225" customFormat="1" ht="18.75" customHeight="1">
      <c r="A231" s="221"/>
      <c r="B231" s="222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6"/>
      <c r="N231" s="226"/>
      <c r="O231" s="223"/>
      <c r="P231" s="223"/>
      <c r="Q231" s="219"/>
      <c r="R231" s="219"/>
      <c r="S231" s="219"/>
      <c r="T231" s="61" t="s">
        <v>212</v>
      </c>
      <c r="U231" s="179" t="s">
        <v>6</v>
      </c>
      <c r="V231" s="227" t="s">
        <v>155</v>
      </c>
      <c r="W231" s="227" t="s">
        <v>155</v>
      </c>
      <c r="X231" s="227" t="s">
        <v>155</v>
      </c>
      <c r="Y231" s="207">
        <v>100</v>
      </c>
      <c r="Z231" s="207">
        <v>0</v>
      </c>
      <c r="AA231" s="207">
        <v>0</v>
      </c>
      <c r="AB231" s="207">
        <v>100</v>
      </c>
      <c r="AC231" s="224"/>
      <c r="AD231" s="246"/>
    </row>
    <row r="232" spans="1:30" s="8" customFormat="1" ht="30">
      <c r="A232" s="11"/>
      <c r="B232" s="12"/>
      <c r="C232" s="42">
        <v>6</v>
      </c>
      <c r="D232" s="42">
        <v>5</v>
      </c>
      <c r="E232" s="42">
        <v>6</v>
      </c>
      <c r="F232" s="42">
        <v>0</v>
      </c>
      <c r="G232" s="42">
        <v>8</v>
      </c>
      <c r="H232" s="42">
        <v>0</v>
      </c>
      <c r="I232" s="42">
        <v>1</v>
      </c>
      <c r="J232" s="66">
        <v>0</v>
      </c>
      <c r="K232" s="66">
        <v>2</v>
      </c>
      <c r="L232" s="66">
        <v>3</v>
      </c>
      <c r="M232" s="66">
        <v>0</v>
      </c>
      <c r="N232" s="66">
        <v>2</v>
      </c>
      <c r="O232" s="66" t="s">
        <v>224</v>
      </c>
      <c r="P232" s="66">
        <v>5</v>
      </c>
      <c r="Q232" s="55">
        <v>0</v>
      </c>
      <c r="R232" s="55">
        <v>9</v>
      </c>
      <c r="S232" s="55" t="s">
        <v>225</v>
      </c>
      <c r="T232" s="61" t="s">
        <v>272</v>
      </c>
      <c r="U232" s="215" t="s">
        <v>25</v>
      </c>
      <c r="V232" s="86" t="s">
        <v>155</v>
      </c>
      <c r="W232" s="86" t="s">
        <v>155</v>
      </c>
      <c r="X232" s="86" t="s">
        <v>155</v>
      </c>
      <c r="Y232" s="136">
        <v>1591.4</v>
      </c>
      <c r="Z232" s="86" t="s">
        <v>155</v>
      </c>
      <c r="AA232" s="86" t="s">
        <v>155</v>
      </c>
      <c r="AB232" s="181" t="s">
        <v>155</v>
      </c>
      <c r="AC232" s="13"/>
      <c r="AD232" s="53"/>
    </row>
    <row r="233" spans="1:30" s="8" customFormat="1" ht="30">
      <c r="A233" s="11"/>
      <c r="B233" s="1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9"/>
      <c r="N233" s="42"/>
      <c r="O233" s="42"/>
      <c r="P233" s="42"/>
      <c r="Q233" s="43"/>
      <c r="R233" s="43"/>
      <c r="S233" s="43"/>
      <c r="T233" s="178" t="s">
        <v>322</v>
      </c>
      <c r="U233" s="215" t="s">
        <v>6</v>
      </c>
      <c r="V233" s="86" t="s">
        <v>155</v>
      </c>
      <c r="W233" s="86" t="s">
        <v>155</v>
      </c>
      <c r="X233" s="86" t="s">
        <v>155</v>
      </c>
      <c r="Y233" s="89">
        <v>100</v>
      </c>
      <c r="Z233" s="86" t="s">
        <v>155</v>
      </c>
      <c r="AA233" s="86" t="s">
        <v>155</v>
      </c>
      <c r="AB233" s="89">
        <v>100</v>
      </c>
      <c r="AC233" s="13"/>
      <c r="AD233" s="53"/>
    </row>
    <row r="234" spans="1:30" s="8" customFormat="1" ht="53.25" customHeight="1">
      <c r="A234" s="71">
        <v>6</v>
      </c>
      <c r="B234" s="72">
        <v>5</v>
      </c>
      <c r="C234" s="73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9"/>
      <c r="R234" s="69"/>
      <c r="S234" s="69"/>
      <c r="T234" s="45" t="s">
        <v>53</v>
      </c>
      <c r="U234" s="46" t="s">
        <v>25</v>
      </c>
      <c r="V234" s="100">
        <f t="shared" ref="V234:AA234" si="14">SUM(V235,V242)</f>
        <v>1070.5999999999999</v>
      </c>
      <c r="W234" s="96">
        <f t="shared" si="14"/>
        <v>1000</v>
      </c>
      <c r="X234" s="96">
        <f>SUM(X235,X242)</f>
        <v>1450</v>
      </c>
      <c r="Y234" s="190">
        <f t="shared" si="14"/>
        <v>1526.33</v>
      </c>
      <c r="Z234" s="96">
        <f t="shared" si="14"/>
        <v>1260</v>
      </c>
      <c r="AA234" s="96">
        <f t="shared" si="14"/>
        <v>1242</v>
      </c>
      <c r="AB234" s="96" t="s">
        <v>155</v>
      </c>
      <c r="AC234" s="76">
        <v>2019</v>
      </c>
      <c r="AD234" s="244">
        <f>SUM(V234:AA234)</f>
        <v>7548.93</v>
      </c>
    </row>
    <row r="235" spans="1:30" s="8" customFormat="1" ht="28.5">
      <c r="A235" s="11"/>
      <c r="B235" s="1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4"/>
      <c r="R235" s="44"/>
      <c r="S235" s="44"/>
      <c r="T235" s="170" t="s">
        <v>145</v>
      </c>
      <c r="U235" s="201" t="s">
        <v>25</v>
      </c>
      <c r="V235" s="206">
        <v>0</v>
      </c>
      <c r="W235" s="203">
        <v>0</v>
      </c>
      <c r="X235" s="203">
        <v>0</v>
      </c>
      <c r="Y235" s="203">
        <v>0</v>
      </c>
      <c r="Z235" s="203">
        <v>0</v>
      </c>
      <c r="AA235" s="203">
        <v>0</v>
      </c>
      <c r="AB235" s="203">
        <f>SUM(V235:AA235)</f>
        <v>0</v>
      </c>
      <c r="AC235" s="13">
        <v>2019</v>
      </c>
      <c r="AD235" s="53"/>
    </row>
    <row r="236" spans="1:30" s="8" customFormat="1" ht="30">
      <c r="A236" s="11"/>
      <c r="B236" s="1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3"/>
      <c r="R236" s="43"/>
      <c r="S236" s="43"/>
      <c r="T236" s="9" t="s">
        <v>146</v>
      </c>
      <c r="U236" s="215" t="s">
        <v>4</v>
      </c>
      <c r="V236" s="98">
        <v>250</v>
      </c>
      <c r="W236" s="98">
        <v>250</v>
      </c>
      <c r="X236" s="90">
        <v>260</v>
      </c>
      <c r="Y236" s="98">
        <v>270</v>
      </c>
      <c r="Z236" s="98">
        <v>270</v>
      </c>
      <c r="AA236" s="86" t="s">
        <v>155</v>
      </c>
      <c r="AB236" s="86" t="s">
        <v>155</v>
      </c>
      <c r="AC236" s="13">
        <v>2019</v>
      </c>
      <c r="AD236" s="53"/>
    </row>
    <row r="237" spans="1:30" s="8" customFormat="1" ht="15.75">
      <c r="A237" s="11"/>
      <c r="B237" s="1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3"/>
      <c r="R237" s="43"/>
      <c r="S237" s="43"/>
      <c r="T237" s="9" t="s">
        <v>147</v>
      </c>
      <c r="U237" s="215" t="s">
        <v>5</v>
      </c>
      <c r="V237" s="41">
        <v>11500</v>
      </c>
      <c r="W237" s="41">
        <v>11500</v>
      </c>
      <c r="X237" s="41">
        <v>11520</v>
      </c>
      <c r="Y237" s="41">
        <v>11530</v>
      </c>
      <c r="Z237" s="41">
        <v>11530</v>
      </c>
      <c r="AA237" s="41">
        <v>11530</v>
      </c>
      <c r="AB237" s="163">
        <f>SUM(V237:AA237)</f>
        <v>69110</v>
      </c>
      <c r="AC237" s="13">
        <v>2017</v>
      </c>
      <c r="AD237" s="53"/>
    </row>
    <row r="238" spans="1:30" s="8" customFormat="1" ht="36" customHeight="1">
      <c r="A238" s="11"/>
      <c r="B238" s="1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3"/>
      <c r="R238" s="43"/>
      <c r="S238" s="43"/>
      <c r="T238" s="9" t="s">
        <v>27</v>
      </c>
      <c r="U238" s="215" t="s">
        <v>161</v>
      </c>
      <c r="V238" s="41">
        <v>1</v>
      </c>
      <c r="W238" s="41">
        <v>1</v>
      </c>
      <c r="X238" s="41">
        <v>1</v>
      </c>
      <c r="Y238" s="41">
        <v>1</v>
      </c>
      <c r="Z238" s="41">
        <v>1</v>
      </c>
      <c r="AA238" s="41">
        <v>1</v>
      </c>
      <c r="AB238" s="41" t="s">
        <v>155</v>
      </c>
      <c r="AC238" s="13">
        <v>2019</v>
      </c>
      <c r="AD238" s="53"/>
    </row>
    <row r="239" spans="1:30" s="8" customFormat="1" ht="30">
      <c r="A239" s="11"/>
      <c r="B239" s="1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3"/>
      <c r="R239" s="43"/>
      <c r="S239" s="43"/>
      <c r="T239" s="61" t="s">
        <v>295</v>
      </c>
      <c r="U239" s="215" t="s">
        <v>6</v>
      </c>
      <c r="V239" s="81">
        <v>79</v>
      </c>
      <c r="W239" s="89">
        <v>79</v>
      </c>
      <c r="X239" s="181">
        <v>80</v>
      </c>
      <c r="Y239" s="89">
        <v>82</v>
      </c>
      <c r="Z239" s="89">
        <v>83</v>
      </c>
      <c r="AA239" s="89">
        <v>84</v>
      </c>
      <c r="AB239" s="89">
        <v>84</v>
      </c>
      <c r="AC239" s="126">
        <v>2019</v>
      </c>
      <c r="AD239" s="53"/>
    </row>
    <row r="240" spans="1:30" s="8" customFormat="1" ht="45">
      <c r="A240" s="11"/>
      <c r="B240" s="1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3"/>
      <c r="R240" s="43"/>
      <c r="S240" s="43"/>
      <c r="T240" s="9" t="s">
        <v>31</v>
      </c>
      <c r="U240" s="215" t="s">
        <v>161</v>
      </c>
      <c r="V240" s="41">
        <v>1</v>
      </c>
      <c r="W240" s="41">
        <v>1</v>
      </c>
      <c r="X240" s="41">
        <v>1</v>
      </c>
      <c r="Y240" s="41">
        <v>1</v>
      </c>
      <c r="Z240" s="41">
        <v>1</v>
      </c>
      <c r="AA240" s="41">
        <v>1</v>
      </c>
      <c r="AB240" s="41" t="s">
        <v>155</v>
      </c>
      <c r="AC240" s="13">
        <v>2019</v>
      </c>
      <c r="AD240" s="53"/>
    </row>
    <row r="241" spans="1:40" s="8" customFormat="1" ht="45">
      <c r="A241" s="12"/>
      <c r="B241" s="1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3"/>
      <c r="R241" s="43"/>
      <c r="S241" s="43"/>
      <c r="T241" s="61" t="s">
        <v>284</v>
      </c>
      <c r="U241" s="215" t="s">
        <v>4</v>
      </c>
      <c r="V241" s="98">
        <v>250</v>
      </c>
      <c r="W241" s="98">
        <v>250</v>
      </c>
      <c r="X241" s="90">
        <v>260</v>
      </c>
      <c r="Y241" s="98">
        <v>270</v>
      </c>
      <c r="Z241" s="98">
        <v>270</v>
      </c>
      <c r="AA241" s="98">
        <v>270</v>
      </c>
      <c r="AB241" s="98">
        <f t="shared" ref="AB241:AB246" si="15">SUM(V241:AA241)</f>
        <v>1570</v>
      </c>
      <c r="AC241" s="13">
        <v>2019</v>
      </c>
      <c r="AD241" s="53"/>
    </row>
    <row r="242" spans="1:40" s="8" customFormat="1" ht="30.75" customHeight="1"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4"/>
      <c r="R242" s="44"/>
      <c r="S242" s="44"/>
      <c r="T242" s="170" t="s">
        <v>148</v>
      </c>
      <c r="U242" s="201" t="s">
        <v>25</v>
      </c>
      <c r="V242" s="130">
        <v>1070.5999999999999</v>
      </c>
      <c r="W242" s="130">
        <f>SUM(W250,W278,W296)</f>
        <v>1000</v>
      </c>
      <c r="X242" s="130">
        <f>SUM(X252+X254+X256+X258+X260+X262+X264+X266+X268+X270+X272+X280+X282+X284+X286+X288+X298+X300+X302)</f>
        <v>1450</v>
      </c>
      <c r="Y242" s="188">
        <f>SUM(Y252+Y254+Y256+Y258+Y260+Y262+Y264+Y266+Y268+Y270+Y272+Y280+Y282+Y284+Y286+Y288+Y274+Y276+Y290+Y292+Y294+Y298+Y300+Y302)</f>
        <v>1526.33</v>
      </c>
      <c r="Z242" s="130">
        <f>SUM(Z252+Z254+Z256+Z258+Z260+Z262+Z264+Z266+Z268+Z270+Z272+Z280+Z282+Z284+Z286+Z288+Z274+Z276+Z290+Z298+Z300+Z302)</f>
        <v>1260</v>
      </c>
      <c r="AA242" s="130">
        <f>SUM(AA252+AA254+AA256+AA258+AA260+AA262+AA264+AA266+AA268+AA270+AA272+AA280+AA282+AA284+AA286+AA288+AA274+AA276+AA290+AA298+AA300+AA302)</f>
        <v>1242</v>
      </c>
      <c r="AB242" s="130" t="s">
        <v>155</v>
      </c>
      <c r="AC242" s="13">
        <v>2019</v>
      </c>
      <c r="AD242" s="247">
        <f>SUM(V242:AA242)</f>
        <v>7548.93</v>
      </c>
    </row>
    <row r="243" spans="1:40" s="8" customFormat="1" ht="30">
      <c r="A243" s="51"/>
      <c r="B243" s="57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4"/>
      <c r="R243" s="44"/>
      <c r="S243" s="44"/>
      <c r="T243" s="9" t="s">
        <v>149</v>
      </c>
      <c r="U243" s="215" t="s">
        <v>4</v>
      </c>
      <c r="V243" s="56">
        <v>1100</v>
      </c>
      <c r="W243" s="56">
        <v>1100</v>
      </c>
      <c r="X243" s="138">
        <v>1150</v>
      </c>
      <c r="Y243" s="56">
        <v>1200</v>
      </c>
      <c r="Z243" s="56">
        <f t="shared" ref="Z243:AB247" si="16">SUM(Y243)</f>
        <v>1200</v>
      </c>
      <c r="AA243" s="56">
        <f t="shared" si="16"/>
        <v>1200</v>
      </c>
      <c r="AB243" s="56">
        <f t="shared" si="15"/>
        <v>6950</v>
      </c>
      <c r="AC243" s="13">
        <v>2019</v>
      </c>
      <c r="AD243" s="53"/>
    </row>
    <row r="244" spans="1:40" s="8" customFormat="1" ht="30">
      <c r="A244" s="51"/>
      <c r="B244" s="57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4"/>
      <c r="R244" s="44"/>
      <c r="S244" s="44"/>
      <c r="T244" s="9" t="s">
        <v>150</v>
      </c>
      <c r="U244" s="215" t="s">
        <v>5</v>
      </c>
      <c r="V244" s="56">
        <v>191500</v>
      </c>
      <c r="W244" s="56">
        <v>191500</v>
      </c>
      <c r="X244" s="138">
        <v>191800</v>
      </c>
      <c r="Y244" s="56">
        <v>192100</v>
      </c>
      <c r="Z244" s="56">
        <f t="shared" si="16"/>
        <v>192100</v>
      </c>
      <c r="AA244" s="56">
        <f t="shared" si="16"/>
        <v>192100</v>
      </c>
      <c r="AB244" s="56">
        <f t="shared" si="15"/>
        <v>1151100</v>
      </c>
      <c r="AC244" s="13">
        <v>2019</v>
      </c>
      <c r="AD244" s="53"/>
    </row>
    <row r="245" spans="1:40" s="8" customFormat="1" ht="30">
      <c r="A245" s="51"/>
      <c r="B245" s="57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4"/>
      <c r="R245" s="44"/>
      <c r="S245" s="44"/>
      <c r="T245" s="9" t="s">
        <v>151</v>
      </c>
      <c r="U245" s="215" t="s">
        <v>4</v>
      </c>
      <c r="V245" s="56">
        <v>77</v>
      </c>
      <c r="W245" s="56">
        <v>77</v>
      </c>
      <c r="X245" s="138">
        <v>78</v>
      </c>
      <c r="Y245" s="56">
        <v>79</v>
      </c>
      <c r="Z245" s="56">
        <f t="shared" si="16"/>
        <v>79</v>
      </c>
      <c r="AA245" s="56">
        <f t="shared" si="16"/>
        <v>79</v>
      </c>
      <c r="AB245" s="56">
        <f t="shared" si="15"/>
        <v>469</v>
      </c>
      <c r="AC245" s="13">
        <v>2019</v>
      </c>
      <c r="AD245" s="53"/>
    </row>
    <row r="246" spans="1:40" s="8" customFormat="1" ht="33" customHeight="1">
      <c r="A246" s="11"/>
      <c r="B246" s="1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4"/>
      <c r="R246" s="44"/>
      <c r="S246" s="44"/>
      <c r="T246" s="9" t="s">
        <v>152</v>
      </c>
      <c r="U246" s="215" t="s">
        <v>5</v>
      </c>
      <c r="V246" s="56">
        <v>1650</v>
      </c>
      <c r="W246" s="56">
        <v>1650</v>
      </c>
      <c r="X246" s="138">
        <v>1653</v>
      </c>
      <c r="Y246" s="56">
        <v>1655</v>
      </c>
      <c r="Z246" s="56">
        <f t="shared" si="16"/>
        <v>1655</v>
      </c>
      <c r="AA246" s="56">
        <f t="shared" si="16"/>
        <v>1655</v>
      </c>
      <c r="AB246" s="56">
        <f t="shared" si="15"/>
        <v>9918</v>
      </c>
      <c r="AC246" s="13">
        <v>2019</v>
      </c>
      <c r="AD246" s="53"/>
    </row>
    <row r="247" spans="1:40" s="8" customFormat="1" ht="45">
      <c r="A247" s="11"/>
      <c r="B247" s="1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4"/>
      <c r="R247" s="44"/>
      <c r="S247" s="44"/>
      <c r="T247" s="9" t="s">
        <v>304</v>
      </c>
      <c r="U247" s="215" t="s">
        <v>6</v>
      </c>
      <c r="V247" s="89">
        <v>10</v>
      </c>
      <c r="W247" s="89">
        <v>10</v>
      </c>
      <c r="X247" s="181">
        <v>11</v>
      </c>
      <c r="Y247" s="89">
        <v>12</v>
      </c>
      <c r="Z247" s="89">
        <v>13</v>
      </c>
      <c r="AA247" s="89">
        <v>14</v>
      </c>
      <c r="AB247" s="89">
        <f t="shared" si="16"/>
        <v>14</v>
      </c>
      <c r="AC247" s="126">
        <v>2019</v>
      </c>
      <c r="AD247" s="53"/>
    </row>
    <row r="248" spans="1:40" s="5" customFormat="1" ht="45">
      <c r="A248" s="19"/>
      <c r="B248" s="19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3"/>
      <c r="R248" s="43"/>
      <c r="S248" s="43"/>
      <c r="T248" s="9" t="s">
        <v>26</v>
      </c>
      <c r="U248" s="215" t="s">
        <v>161</v>
      </c>
      <c r="V248" s="41">
        <v>1</v>
      </c>
      <c r="W248" s="41">
        <v>1</v>
      </c>
      <c r="X248" s="41">
        <v>1</v>
      </c>
      <c r="Y248" s="41">
        <v>1</v>
      </c>
      <c r="Z248" s="41">
        <v>1</v>
      </c>
      <c r="AA248" s="41">
        <v>1</v>
      </c>
      <c r="AB248" s="41">
        <v>1</v>
      </c>
      <c r="AC248" s="13">
        <v>2019</v>
      </c>
      <c r="AD248" s="53"/>
      <c r="AE248" s="8"/>
      <c r="AF248" s="18"/>
      <c r="AG248" s="18"/>
      <c r="AH248" s="18"/>
      <c r="AI248" s="18"/>
      <c r="AJ248" s="18"/>
      <c r="AK248" s="18"/>
      <c r="AL248" s="18"/>
      <c r="AM248" s="18"/>
      <c r="AN248" s="18"/>
    </row>
    <row r="249" spans="1:40" s="5" customFormat="1" ht="30">
      <c r="A249" s="19"/>
      <c r="B249" s="19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3"/>
      <c r="R249" s="43"/>
      <c r="S249" s="43"/>
      <c r="T249" s="61" t="s">
        <v>285</v>
      </c>
      <c r="U249" s="215" t="s">
        <v>6</v>
      </c>
      <c r="V249" s="89">
        <v>75</v>
      </c>
      <c r="W249" s="89">
        <v>75</v>
      </c>
      <c r="X249" s="181">
        <v>78</v>
      </c>
      <c r="Y249" s="89">
        <v>80</v>
      </c>
      <c r="Z249" s="89">
        <v>81</v>
      </c>
      <c r="AA249" s="89">
        <v>82</v>
      </c>
      <c r="AB249" s="89">
        <f>SUM(AA249)</f>
        <v>82</v>
      </c>
      <c r="AC249" s="126">
        <v>2019</v>
      </c>
      <c r="AD249" s="53"/>
      <c r="AE249" s="8"/>
      <c r="AF249" s="18"/>
      <c r="AG249" s="18"/>
      <c r="AH249" s="18"/>
      <c r="AI249" s="18"/>
      <c r="AJ249" s="18"/>
      <c r="AK249" s="18"/>
      <c r="AL249" s="18"/>
      <c r="AM249" s="18"/>
      <c r="AN249" s="18"/>
    </row>
    <row r="250" spans="1:40" ht="45">
      <c r="A250" s="15"/>
      <c r="B250" s="15"/>
      <c r="C250" s="66">
        <v>6</v>
      </c>
      <c r="D250" s="66">
        <v>5</v>
      </c>
      <c r="E250" s="66">
        <v>6</v>
      </c>
      <c r="F250" s="66">
        <v>0</v>
      </c>
      <c r="G250" s="66">
        <v>8</v>
      </c>
      <c r="H250" s="66">
        <v>0</v>
      </c>
      <c r="I250" s="66">
        <v>1</v>
      </c>
      <c r="J250" s="66">
        <v>0</v>
      </c>
      <c r="K250" s="66">
        <v>2</v>
      </c>
      <c r="L250" s="66">
        <v>4</v>
      </c>
      <c r="M250" s="66">
        <v>1</v>
      </c>
      <c r="N250" s="66">
        <v>0</v>
      </c>
      <c r="O250" s="66">
        <v>2</v>
      </c>
      <c r="P250" s="66">
        <v>0</v>
      </c>
      <c r="Q250" s="55"/>
      <c r="R250" s="55"/>
      <c r="S250" s="55"/>
      <c r="T250" s="9" t="s">
        <v>296</v>
      </c>
      <c r="U250" s="215" t="s">
        <v>25</v>
      </c>
      <c r="V250" s="106">
        <v>636.1</v>
      </c>
      <c r="W250" s="88">
        <v>889</v>
      </c>
      <c r="X250" s="88">
        <v>0</v>
      </c>
      <c r="Y250" s="132">
        <v>0</v>
      </c>
      <c r="Z250" s="164">
        <v>0</v>
      </c>
      <c r="AA250" s="164">
        <v>0</v>
      </c>
      <c r="AB250" s="85" t="s">
        <v>155</v>
      </c>
      <c r="AC250" s="13">
        <v>2019</v>
      </c>
      <c r="AD250" s="53"/>
      <c r="AE250" s="8"/>
      <c r="AF250" s="16"/>
      <c r="AG250" s="16"/>
      <c r="AH250" s="16"/>
      <c r="AI250" s="16"/>
      <c r="AJ250" s="16"/>
      <c r="AK250" s="16"/>
      <c r="AL250" s="16"/>
      <c r="AM250" s="16"/>
      <c r="AN250" s="16"/>
    </row>
    <row r="251" spans="1:40" ht="60.75" customHeight="1">
      <c r="A251" s="15"/>
      <c r="B251" s="15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3"/>
      <c r="R251" s="43"/>
      <c r="S251" s="43"/>
      <c r="T251" s="61" t="s">
        <v>286</v>
      </c>
      <c r="U251" s="215" t="s">
        <v>6</v>
      </c>
      <c r="V251" s="106">
        <f>V250/V234*100</f>
        <v>59.415281150756591</v>
      </c>
      <c r="W251" s="106">
        <f>W250/W234*100</f>
        <v>88.9</v>
      </c>
      <c r="X251" s="106">
        <f>X250/X234*100</f>
        <v>0</v>
      </c>
      <c r="Y251" s="81">
        <v>0</v>
      </c>
      <c r="Z251" s="81">
        <v>0</v>
      </c>
      <c r="AA251" s="81">
        <v>0</v>
      </c>
      <c r="AB251" s="81">
        <v>88.9</v>
      </c>
      <c r="AC251" s="126">
        <v>2016</v>
      </c>
      <c r="AD251" s="53"/>
      <c r="AE251" s="8"/>
      <c r="AF251" s="16"/>
      <c r="AG251" s="16"/>
      <c r="AH251" s="16"/>
      <c r="AI251" s="16"/>
      <c r="AJ251" s="16"/>
      <c r="AK251" s="16"/>
      <c r="AL251" s="16"/>
      <c r="AM251" s="16"/>
      <c r="AN251" s="16"/>
    </row>
    <row r="252" spans="1:40" ht="18" customHeight="1">
      <c r="A252" s="15"/>
      <c r="B252" s="15"/>
      <c r="C252" s="42">
        <v>6</v>
      </c>
      <c r="D252" s="42">
        <v>5</v>
      </c>
      <c r="E252" s="42">
        <v>6</v>
      </c>
      <c r="F252" s="42">
        <v>0</v>
      </c>
      <c r="G252" s="42">
        <v>8</v>
      </c>
      <c r="H252" s="42">
        <v>0</v>
      </c>
      <c r="I252" s="42">
        <v>1</v>
      </c>
      <c r="J252" s="42">
        <v>0</v>
      </c>
      <c r="K252" s="42">
        <v>2</v>
      </c>
      <c r="L252" s="42">
        <v>4</v>
      </c>
      <c r="M252" s="42">
        <v>0</v>
      </c>
      <c r="N252" s="42">
        <v>2</v>
      </c>
      <c r="O252" s="42">
        <v>2</v>
      </c>
      <c r="P252" s="42">
        <v>0</v>
      </c>
      <c r="Q252" s="43">
        <v>4</v>
      </c>
      <c r="R252" s="43">
        <v>1</v>
      </c>
      <c r="S252" s="43" t="s">
        <v>43</v>
      </c>
      <c r="T252" s="61" t="s">
        <v>331</v>
      </c>
      <c r="U252" s="215" t="s">
        <v>25</v>
      </c>
      <c r="V252" s="106">
        <v>0</v>
      </c>
      <c r="W252" s="106">
        <v>0</v>
      </c>
      <c r="X252" s="88">
        <v>147</v>
      </c>
      <c r="Y252" s="187">
        <v>80</v>
      </c>
      <c r="Z252" s="164">
        <f>SUM(Y252)</f>
        <v>80</v>
      </c>
      <c r="AA252" s="164">
        <f>SUM(Z252)</f>
        <v>80</v>
      </c>
      <c r="AB252" s="106" t="s">
        <v>155</v>
      </c>
      <c r="AC252" s="126"/>
      <c r="AD252" s="53"/>
      <c r="AE252" s="8"/>
      <c r="AF252" s="16"/>
      <c r="AG252" s="16"/>
      <c r="AH252" s="16"/>
      <c r="AI252" s="16"/>
      <c r="AJ252" s="16"/>
      <c r="AK252" s="16"/>
      <c r="AL252" s="16"/>
      <c r="AM252" s="16"/>
      <c r="AN252" s="16"/>
    </row>
    <row r="253" spans="1:40" ht="15.75">
      <c r="A253" s="15"/>
      <c r="B253" s="15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3"/>
      <c r="R253" s="43"/>
      <c r="S253" s="43"/>
      <c r="T253" s="61" t="s">
        <v>340</v>
      </c>
      <c r="U253" s="179" t="s">
        <v>5</v>
      </c>
      <c r="V253" s="180" t="s">
        <v>155</v>
      </c>
      <c r="W253" s="180" t="s">
        <v>155</v>
      </c>
      <c r="X253" s="139">
        <v>10000</v>
      </c>
      <c r="Y253" s="139">
        <v>10500</v>
      </c>
      <c r="Z253" s="139">
        <v>11000</v>
      </c>
      <c r="AA253" s="139">
        <v>11500</v>
      </c>
      <c r="AB253" s="220">
        <f>SUM(X253:AA253)</f>
        <v>43000</v>
      </c>
      <c r="AC253" s="126"/>
      <c r="AD253" s="53"/>
      <c r="AE253" s="8"/>
      <c r="AF253" s="16"/>
      <c r="AG253" s="16"/>
      <c r="AH253" s="16"/>
      <c r="AI253" s="16"/>
      <c r="AJ253" s="16"/>
      <c r="AK253" s="16"/>
      <c r="AL253" s="16"/>
      <c r="AM253" s="16"/>
      <c r="AN253" s="16"/>
    </row>
    <row r="254" spans="1:40" ht="30">
      <c r="A254" s="15"/>
      <c r="B254" s="15"/>
      <c r="C254" s="42">
        <v>6</v>
      </c>
      <c r="D254" s="42">
        <v>5</v>
      </c>
      <c r="E254" s="42">
        <v>6</v>
      </c>
      <c r="F254" s="42">
        <v>0</v>
      </c>
      <c r="G254" s="42">
        <v>8</v>
      </c>
      <c r="H254" s="42">
        <v>0</v>
      </c>
      <c r="I254" s="42">
        <v>1</v>
      </c>
      <c r="J254" s="42">
        <v>0</v>
      </c>
      <c r="K254" s="42">
        <v>2</v>
      </c>
      <c r="L254" s="42">
        <v>4</v>
      </c>
      <c r="M254" s="42">
        <v>0</v>
      </c>
      <c r="N254" s="42">
        <v>2</v>
      </c>
      <c r="O254" s="42">
        <v>2</v>
      </c>
      <c r="P254" s="42">
        <v>0</v>
      </c>
      <c r="Q254" s="43">
        <v>4</v>
      </c>
      <c r="R254" s="43">
        <v>2</v>
      </c>
      <c r="S254" s="43" t="s">
        <v>43</v>
      </c>
      <c r="T254" s="61" t="s">
        <v>332</v>
      </c>
      <c r="U254" s="179" t="s">
        <v>25</v>
      </c>
      <c r="V254" s="106">
        <v>0</v>
      </c>
      <c r="W254" s="106">
        <v>0</v>
      </c>
      <c r="X254" s="88">
        <v>105</v>
      </c>
      <c r="Y254" s="187">
        <v>105</v>
      </c>
      <c r="Z254" s="164">
        <v>115</v>
      </c>
      <c r="AA254" s="164">
        <v>127</v>
      </c>
      <c r="AB254" s="106" t="s">
        <v>155</v>
      </c>
      <c r="AC254" s="126"/>
      <c r="AD254" s="53"/>
      <c r="AE254" s="8"/>
      <c r="AF254" s="16"/>
      <c r="AG254" s="16"/>
      <c r="AH254" s="16"/>
      <c r="AI254" s="16"/>
      <c r="AJ254" s="16"/>
      <c r="AK254" s="16"/>
      <c r="AL254" s="16"/>
      <c r="AM254" s="16"/>
      <c r="AN254" s="16"/>
    </row>
    <row r="255" spans="1:40" ht="30">
      <c r="A255" s="15"/>
      <c r="B255" s="15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3"/>
      <c r="R255" s="43"/>
      <c r="S255" s="43"/>
      <c r="T255" s="61" t="s">
        <v>333</v>
      </c>
      <c r="U255" s="179" t="s">
        <v>5</v>
      </c>
      <c r="V255" s="180" t="s">
        <v>155</v>
      </c>
      <c r="W255" s="180" t="s">
        <v>155</v>
      </c>
      <c r="X255" s="139">
        <v>12000</v>
      </c>
      <c r="Y255" s="139">
        <v>12500</v>
      </c>
      <c r="Z255" s="139">
        <v>13000</v>
      </c>
      <c r="AA255" s="139">
        <v>13500</v>
      </c>
      <c r="AB255" s="220">
        <f>SUM(X255:AA255)</f>
        <v>51000</v>
      </c>
      <c r="AC255" s="126"/>
      <c r="AD255" s="53"/>
      <c r="AE255" s="8"/>
      <c r="AF255" s="16"/>
      <c r="AG255" s="16"/>
      <c r="AH255" s="16"/>
      <c r="AI255" s="16"/>
      <c r="AJ255" s="16"/>
      <c r="AK255" s="16"/>
      <c r="AL255" s="16"/>
      <c r="AM255" s="16"/>
      <c r="AN255" s="16"/>
    </row>
    <row r="256" spans="1:40" ht="30">
      <c r="A256" s="15"/>
      <c r="B256" s="15"/>
      <c r="C256" s="42">
        <v>6</v>
      </c>
      <c r="D256" s="42">
        <v>5</v>
      </c>
      <c r="E256" s="42">
        <v>6</v>
      </c>
      <c r="F256" s="42">
        <v>0</v>
      </c>
      <c r="G256" s="42">
        <v>8</v>
      </c>
      <c r="H256" s="42">
        <v>0</v>
      </c>
      <c r="I256" s="42">
        <v>1</v>
      </c>
      <c r="J256" s="42">
        <v>0</v>
      </c>
      <c r="K256" s="42">
        <v>2</v>
      </c>
      <c r="L256" s="42">
        <v>4</v>
      </c>
      <c r="M256" s="42">
        <v>0</v>
      </c>
      <c r="N256" s="42">
        <v>2</v>
      </c>
      <c r="O256" s="42">
        <v>2</v>
      </c>
      <c r="P256" s="42">
        <v>0</v>
      </c>
      <c r="Q256" s="43">
        <v>4</v>
      </c>
      <c r="R256" s="43">
        <v>3</v>
      </c>
      <c r="S256" s="43" t="s">
        <v>43</v>
      </c>
      <c r="T256" s="61" t="s">
        <v>341</v>
      </c>
      <c r="U256" s="179" t="s">
        <v>25</v>
      </c>
      <c r="V256" s="106">
        <v>0</v>
      </c>
      <c r="W256" s="106">
        <v>0</v>
      </c>
      <c r="X256" s="164">
        <v>55</v>
      </c>
      <c r="Y256" s="187">
        <v>60</v>
      </c>
      <c r="Z256" s="164">
        <f>SUM(Y256)</f>
        <v>60</v>
      </c>
      <c r="AA256" s="164">
        <f>SUM(Z256)</f>
        <v>60</v>
      </c>
      <c r="AB256" s="106" t="s">
        <v>155</v>
      </c>
      <c r="AC256" s="126"/>
      <c r="AD256" s="53"/>
      <c r="AE256" s="8"/>
      <c r="AF256" s="16"/>
      <c r="AG256" s="16"/>
      <c r="AH256" s="16"/>
      <c r="AI256" s="16"/>
      <c r="AJ256" s="16"/>
      <c r="AK256" s="16"/>
      <c r="AL256" s="16"/>
      <c r="AM256" s="16"/>
      <c r="AN256" s="16"/>
    </row>
    <row r="257" spans="1:40" ht="30">
      <c r="A257" s="15"/>
      <c r="B257" s="15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3"/>
      <c r="R257" s="43"/>
      <c r="S257" s="43"/>
      <c r="T257" s="61" t="s">
        <v>342</v>
      </c>
      <c r="U257" s="179" t="s">
        <v>5</v>
      </c>
      <c r="V257" s="180" t="s">
        <v>155</v>
      </c>
      <c r="W257" s="180" t="s">
        <v>155</v>
      </c>
      <c r="X257" s="139">
        <v>4500</v>
      </c>
      <c r="Y257" s="139">
        <v>4700</v>
      </c>
      <c r="Z257" s="139">
        <v>4900</v>
      </c>
      <c r="AA257" s="139">
        <v>5100</v>
      </c>
      <c r="AB257" s="220">
        <f>SUM(X257:AA257)</f>
        <v>19200</v>
      </c>
      <c r="AC257" s="126"/>
      <c r="AD257" s="53"/>
      <c r="AE257" s="8"/>
      <c r="AF257" s="16"/>
      <c r="AG257" s="16"/>
      <c r="AH257" s="16"/>
      <c r="AI257" s="16"/>
      <c r="AJ257" s="16"/>
      <c r="AK257" s="16"/>
      <c r="AL257" s="16"/>
      <c r="AM257" s="16"/>
      <c r="AN257" s="16"/>
    </row>
    <row r="258" spans="1:40" ht="30">
      <c r="A258" s="15"/>
      <c r="B258" s="15"/>
      <c r="C258" s="42">
        <v>6</v>
      </c>
      <c r="D258" s="42">
        <v>5</v>
      </c>
      <c r="E258" s="42">
        <v>6</v>
      </c>
      <c r="F258" s="42">
        <v>0</v>
      </c>
      <c r="G258" s="42">
        <v>8</v>
      </c>
      <c r="H258" s="42">
        <v>0</v>
      </c>
      <c r="I258" s="42">
        <v>1</v>
      </c>
      <c r="J258" s="42">
        <v>0</v>
      </c>
      <c r="K258" s="42">
        <v>2</v>
      </c>
      <c r="L258" s="42">
        <v>4</v>
      </c>
      <c r="M258" s="42">
        <v>0</v>
      </c>
      <c r="N258" s="42">
        <v>2</v>
      </c>
      <c r="O258" s="42">
        <v>2</v>
      </c>
      <c r="P258" s="42">
        <v>0</v>
      </c>
      <c r="Q258" s="43">
        <v>4</v>
      </c>
      <c r="R258" s="43">
        <v>4</v>
      </c>
      <c r="S258" s="43" t="s">
        <v>43</v>
      </c>
      <c r="T258" s="61" t="s">
        <v>334</v>
      </c>
      <c r="U258" s="179" t="s">
        <v>25</v>
      </c>
      <c r="V258" s="106">
        <v>0</v>
      </c>
      <c r="W258" s="106">
        <v>0</v>
      </c>
      <c r="X258" s="164">
        <v>30</v>
      </c>
      <c r="Y258" s="187">
        <v>35</v>
      </c>
      <c r="Z258" s="164">
        <f>SUM(Y258)</f>
        <v>35</v>
      </c>
      <c r="AA258" s="164">
        <f>SUM(Z258)</f>
        <v>35</v>
      </c>
      <c r="AB258" s="106" t="s">
        <v>155</v>
      </c>
      <c r="AC258" s="126"/>
      <c r="AD258" s="53"/>
      <c r="AE258" s="8"/>
      <c r="AF258" s="16"/>
      <c r="AG258" s="16"/>
      <c r="AH258" s="16"/>
      <c r="AI258" s="16"/>
      <c r="AJ258" s="16"/>
      <c r="AK258" s="16"/>
      <c r="AL258" s="16"/>
      <c r="AM258" s="16"/>
      <c r="AN258" s="16"/>
    </row>
    <row r="259" spans="1:40" ht="30">
      <c r="A259" s="15"/>
      <c r="B259" s="15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3"/>
      <c r="R259" s="43"/>
      <c r="S259" s="43"/>
      <c r="T259" s="61" t="s">
        <v>310</v>
      </c>
      <c r="U259" s="179" t="s">
        <v>5</v>
      </c>
      <c r="V259" s="180" t="s">
        <v>155</v>
      </c>
      <c r="W259" s="180" t="s">
        <v>155</v>
      </c>
      <c r="X259" s="139">
        <v>3000</v>
      </c>
      <c r="Y259" s="139">
        <v>3000</v>
      </c>
      <c r="Z259" s="139">
        <v>4500</v>
      </c>
      <c r="AA259" s="139">
        <v>4500</v>
      </c>
      <c r="AB259" s="220">
        <f>SUM(X259:AA259)</f>
        <v>15000</v>
      </c>
      <c r="AC259" s="126"/>
      <c r="AD259" s="53"/>
      <c r="AE259" s="8"/>
      <c r="AF259" s="16"/>
      <c r="AG259" s="16"/>
      <c r="AH259" s="16"/>
      <c r="AI259" s="16"/>
      <c r="AJ259" s="16"/>
      <c r="AK259" s="16"/>
      <c r="AL259" s="16"/>
      <c r="AM259" s="16"/>
      <c r="AN259" s="16"/>
    </row>
    <row r="260" spans="1:40" ht="30">
      <c r="A260" s="15"/>
      <c r="B260" s="15"/>
      <c r="C260" s="42">
        <v>6</v>
      </c>
      <c r="D260" s="42">
        <v>5</v>
      </c>
      <c r="E260" s="42">
        <v>6</v>
      </c>
      <c r="F260" s="42">
        <v>0</v>
      </c>
      <c r="G260" s="42">
        <v>8</v>
      </c>
      <c r="H260" s="42">
        <v>0</v>
      </c>
      <c r="I260" s="42">
        <v>1</v>
      </c>
      <c r="J260" s="42">
        <v>0</v>
      </c>
      <c r="K260" s="42">
        <v>2</v>
      </c>
      <c r="L260" s="42">
        <v>4</v>
      </c>
      <c r="M260" s="42">
        <v>0</v>
      </c>
      <c r="N260" s="42">
        <v>2</v>
      </c>
      <c r="O260" s="42">
        <v>2</v>
      </c>
      <c r="P260" s="42">
        <v>0</v>
      </c>
      <c r="Q260" s="43">
        <v>4</v>
      </c>
      <c r="R260" s="43">
        <v>5</v>
      </c>
      <c r="S260" s="43" t="s">
        <v>43</v>
      </c>
      <c r="T260" s="61" t="s">
        <v>122</v>
      </c>
      <c r="U260" s="179" t="s">
        <v>25</v>
      </c>
      <c r="V260" s="106">
        <v>0</v>
      </c>
      <c r="W260" s="106">
        <v>0</v>
      </c>
      <c r="X260" s="164">
        <v>80</v>
      </c>
      <c r="Y260" s="187">
        <v>0</v>
      </c>
      <c r="Z260" s="164">
        <f>SUM(Y260)</f>
        <v>0</v>
      </c>
      <c r="AA260" s="164">
        <f>SUM(Z260)</f>
        <v>0</v>
      </c>
      <c r="AB260" s="106" t="s">
        <v>155</v>
      </c>
      <c r="AC260" s="126"/>
      <c r="AD260" s="53"/>
      <c r="AE260" s="8"/>
      <c r="AF260" s="16"/>
      <c r="AG260" s="16"/>
      <c r="AH260" s="16"/>
      <c r="AI260" s="16"/>
      <c r="AJ260" s="16"/>
      <c r="AK260" s="16"/>
      <c r="AL260" s="16"/>
      <c r="AM260" s="16"/>
      <c r="AN260" s="16"/>
    </row>
    <row r="261" spans="1:40" s="160" customFormat="1" ht="30">
      <c r="A261" s="173"/>
      <c r="B261" s="173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50"/>
      <c r="R261" s="50"/>
      <c r="S261" s="50"/>
      <c r="T261" s="61" t="s">
        <v>339</v>
      </c>
      <c r="U261" s="179" t="s">
        <v>5</v>
      </c>
      <c r="V261" s="180" t="s">
        <v>155</v>
      </c>
      <c r="W261" s="180" t="s">
        <v>155</v>
      </c>
      <c r="X261" s="139">
        <v>185</v>
      </c>
      <c r="Y261" s="139">
        <v>185</v>
      </c>
      <c r="Z261" s="139">
        <v>185</v>
      </c>
      <c r="AA261" s="176">
        <v>185</v>
      </c>
      <c r="AB261" s="220">
        <f>SUM(X261:AA261)</f>
        <v>740</v>
      </c>
      <c r="AC261" s="174"/>
      <c r="AD261" s="120"/>
      <c r="AE261" s="119"/>
      <c r="AF261" s="175"/>
      <c r="AG261" s="175"/>
      <c r="AH261" s="175"/>
      <c r="AI261" s="175"/>
      <c r="AJ261" s="175"/>
      <c r="AK261" s="175"/>
      <c r="AL261" s="175"/>
      <c r="AM261" s="175"/>
      <c r="AN261" s="175"/>
    </row>
    <row r="262" spans="1:40" ht="30">
      <c r="A262" s="15"/>
      <c r="B262" s="15"/>
      <c r="C262" s="42">
        <v>6</v>
      </c>
      <c r="D262" s="42">
        <v>5</v>
      </c>
      <c r="E262" s="42">
        <v>6</v>
      </c>
      <c r="F262" s="42">
        <v>0</v>
      </c>
      <c r="G262" s="42">
        <v>8</v>
      </c>
      <c r="H262" s="42">
        <v>0</v>
      </c>
      <c r="I262" s="42">
        <v>1</v>
      </c>
      <c r="J262" s="42">
        <v>0</v>
      </c>
      <c r="K262" s="42">
        <v>2</v>
      </c>
      <c r="L262" s="42">
        <v>4</v>
      </c>
      <c r="M262" s="42">
        <v>0</v>
      </c>
      <c r="N262" s="42">
        <v>2</v>
      </c>
      <c r="O262" s="42">
        <v>2</v>
      </c>
      <c r="P262" s="42">
        <v>0</v>
      </c>
      <c r="Q262" s="43">
        <v>4</v>
      </c>
      <c r="R262" s="43">
        <v>8</v>
      </c>
      <c r="S262" s="43" t="s">
        <v>43</v>
      </c>
      <c r="T262" s="61" t="s">
        <v>343</v>
      </c>
      <c r="U262" s="179" t="s">
        <v>25</v>
      </c>
      <c r="V262" s="106">
        <v>0</v>
      </c>
      <c r="W262" s="106">
        <v>0</v>
      </c>
      <c r="X262" s="164">
        <v>0</v>
      </c>
      <c r="Y262" s="187">
        <v>0</v>
      </c>
      <c r="Z262" s="164">
        <v>100</v>
      </c>
      <c r="AA262" s="164">
        <v>0</v>
      </c>
      <c r="AB262" s="106" t="s">
        <v>155</v>
      </c>
      <c r="AC262" s="126"/>
      <c r="AD262" s="53"/>
      <c r="AE262" s="8"/>
      <c r="AF262" s="16"/>
      <c r="AG262" s="16"/>
      <c r="AH262" s="16"/>
      <c r="AI262" s="16"/>
      <c r="AJ262" s="16"/>
      <c r="AK262" s="16"/>
      <c r="AL262" s="16"/>
      <c r="AM262" s="16"/>
      <c r="AN262" s="16"/>
    </row>
    <row r="263" spans="1:40" ht="30">
      <c r="A263" s="15"/>
      <c r="B263" s="15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3"/>
      <c r="R263" s="43"/>
      <c r="S263" s="43"/>
      <c r="T263" s="61" t="s">
        <v>311</v>
      </c>
      <c r="U263" s="179" t="s">
        <v>5</v>
      </c>
      <c r="V263" s="180" t="s">
        <v>155</v>
      </c>
      <c r="W263" s="180" t="s">
        <v>155</v>
      </c>
      <c r="X263" s="139" t="s">
        <v>155</v>
      </c>
      <c r="Y263" s="139">
        <v>3500</v>
      </c>
      <c r="Z263" s="139">
        <v>3500</v>
      </c>
      <c r="AA263" s="139">
        <v>3500</v>
      </c>
      <c r="AB263" s="220">
        <f>SUM(X263:AA263)</f>
        <v>10500</v>
      </c>
      <c r="AC263" s="126"/>
      <c r="AD263" s="53"/>
      <c r="AE263" s="8"/>
      <c r="AF263" s="16"/>
      <c r="AG263" s="16"/>
      <c r="AH263" s="16"/>
      <c r="AI263" s="16"/>
      <c r="AJ263" s="16"/>
      <c r="AK263" s="16"/>
      <c r="AL263" s="16"/>
      <c r="AM263" s="16"/>
      <c r="AN263" s="16"/>
    </row>
    <row r="264" spans="1:40" ht="30">
      <c r="A264" s="15"/>
      <c r="B264" s="15"/>
      <c r="C264" s="42">
        <v>6</v>
      </c>
      <c r="D264" s="42">
        <v>5</v>
      </c>
      <c r="E264" s="42">
        <v>6</v>
      </c>
      <c r="F264" s="42">
        <v>0</v>
      </c>
      <c r="G264" s="42">
        <v>8</v>
      </c>
      <c r="H264" s="42">
        <v>0</v>
      </c>
      <c r="I264" s="42">
        <v>1</v>
      </c>
      <c r="J264" s="42">
        <v>0</v>
      </c>
      <c r="K264" s="42">
        <v>2</v>
      </c>
      <c r="L264" s="42">
        <v>4</v>
      </c>
      <c r="M264" s="42">
        <v>0</v>
      </c>
      <c r="N264" s="42">
        <v>2</v>
      </c>
      <c r="O264" s="42">
        <v>2</v>
      </c>
      <c r="P264" s="42">
        <v>0</v>
      </c>
      <c r="Q264" s="43">
        <v>4</v>
      </c>
      <c r="R264" s="43">
        <v>9</v>
      </c>
      <c r="S264" s="43" t="s">
        <v>43</v>
      </c>
      <c r="T264" s="61" t="s">
        <v>344</v>
      </c>
      <c r="U264" s="179" t="s">
        <v>25</v>
      </c>
      <c r="V264" s="106">
        <v>0</v>
      </c>
      <c r="W264" s="106">
        <v>0</v>
      </c>
      <c r="X264" s="164">
        <v>30</v>
      </c>
      <c r="Y264" s="189">
        <v>40</v>
      </c>
      <c r="Z264" s="164">
        <f>SUM(Y264)</f>
        <v>40</v>
      </c>
      <c r="AA264" s="164">
        <f>SUM(Z264)</f>
        <v>40</v>
      </c>
      <c r="AB264" s="106" t="s">
        <v>155</v>
      </c>
      <c r="AC264" s="126"/>
      <c r="AD264" s="53"/>
      <c r="AE264" s="8"/>
      <c r="AF264" s="16"/>
      <c r="AG264" s="16"/>
      <c r="AH264" s="16"/>
      <c r="AI264" s="16"/>
      <c r="AJ264" s="16"/>
      <c r="AK264" s="16"/>
      <c r="AL264" s="16"/>
      <c r="AM264" s="16"/>
      <c r="AN264" s="16"/>
    </row>
    <row r="265" spans="1:40" ht="30">
      <c r="A265" s="15"/>
      <c r="B265" s="15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3"/>
      <c r="R265" s="43"/>
      <c r="S265" s="43"/>
      <c r="T265" s="61" t="s">
        <v>312</v>
      </c>
      <c r="U265" s="179" t="s">
        <v>5</v>
      </c>
      <c r="V265" s="180" t="s">
        <v>155</v>
      </c>
      <c r="W265" s="180" t="s">
        <v>155</v>
      </c>
      <c r="X265" s="139">
        <v>12000</v>
      </c>
      <c r="Y265" s="139">
        <v>12500</v>
      </c>
      <c r="Z265" s="139">
        <v>13000</v>
      </c>
      <c r="AA265" s="139">
        <v>13500</v>
      </c>
      <c r="AB265" s="220">
        <f>SUM(X265:AA265)</f>
        <v>51000</v>
      </c>
      <c r="AC265" s="126"/>
      <c r="AD265" s="53"/>
      <c r="AE265" s="8"/>
      <c r="AF265" s="16"/>
      <c r="AG265" s="16"/>
      <c r="AH265" s="16"/>
      <c r="AI265" s="16"/>
      <c r="AJ265" s="16"/>
      <c r="AK265" s="16"/>
      <c r="AL265" s="16"/>
      <c r="AM265" s="16"/>
      <c r="AN265" s="16"/>
    </row>
    <row r="266" spans="1:40" ht="30">
      <c r="A266" s="15"/>
      <c r="B266" s="15"/>
      <c r="C266" s="42">
        <v>6</v>
      </c>
      <c r="D266" s="42">
        <v>5</v>
      </c>
      <c r="E266" s="42">
        <v>6</v>
      </c>
      <c r="F266" s="42">
        <v>0</v>
      </c>
      <c r="G266" s="42">
        <v>8</v>
      </c>
      <c r="H266" s="42">
        <v>0</v>
      </c>
      <c r="I266" s="42">
        <v>1</v>
      </c>
      <c r="J266" s="42">
        <v>0</v>
      </c>
      <c r="K266" s="42">
        <v>2</v>
      </c>
      <c r="L266" s="42">
        <v>4</v>
      </c>
      <c r="M266" s="42">
        <v>0</v>
      </c>
      <c r="N266" s="42">
        <v>2</v>
      </c>
      <c r="O266" s="42">
        <v>2</v>
      </c>
      <c r="P266" s="42">
        <v>0</v>
      </c>
      <c r="Q266" s="43">
        <v>5</v>
      </c>
      <c r="R266" s="43">
        <v>0</v>
      </c>
      <c r="S266" s="43" t="s">
        <v>43</v>
      </c>
      <c r="T266" s="61" t="s">
        <v>345</v>
      </c>
      <c r="U266" s="179" t="s">
        <v>25</v>
      </c>
      <c r="V266" s="106">
        <v>0</v>
      </c>
      <c r="W266" s="106">
        <v>0</v>
      </c>
      <c r="X266" s="164">
        <v>90</v>
      </c>
      <c r="Y266" s="189">
        <v>82.8</v>
      </c>
      <c r="Z266" s="164">
        <v>90</v>
      </c>
      <c r="AA266" s="164">
        <f>SUM(Z266)</f>
        <v>90</v>
      </c>
      <c r="AB266" s="106" t="s">
        <v>155</v>
      </c>
      <c r="AC266" s="126"/>
      <c r="AD266" s="53"/>
      <c r="AE266" s="8"/>
      <c r="AF266" s="16"/>
      <c r="AG266" s="16"/>
      <c r="AH266" s="16"/>
      <c r="AI266" s="16"/>
      <c r="AJ266" s="16"/>
      <c r="AK266" s="16"/>
      <c r="AL266" s="16"/>
      <c r="AM266" s="16"/>
      <c r="AN266" s="16"/>
    </row>
    <row r="267" spans="1:40" ht="30">
      <c r="A267" s="15"/>
      <c r="B267" s="15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3"/>
      <c r="R267" s="43"/>
      <c r="S267" s="43"/>
      <c r="T267" s="61" t="s">
        <v>313</v>
      </c>
      <c r="U267" s="179" t="s">
        <v>5</v>
      </c>
      <c r="V267" s="180" t="s">
        <v>155</v>
      </c>
      <c r="W267" s="180" t="s">
        <v>155</v>
      </c>
      <c r="X267" s="139">
        <v>400</v>
      </c>
      <c r="Y267" s="139">
        <v>400</v>
      </c>
      <c r="Z267" s="139">
        <v>400</v>
      </c>
      <c r="AA267" s="139">
        <v>400</v>
      </c>
      <c r="AB267" s="220">
        <f>SUM(X267:AA267)</f>
        <v>1600</v>
      </c>
      <c r="AC267" s="126"/>
      <c r="AD267" s="53"/>
      <c r="AE267" s="8"/>
      <c r="AF267" s="16"/>
      <c r="AG267" s="16"/>
      <c r="AH267" s="16"/>
      <c r="AI267" s="16"/>
      <c r="AJ267" s="16"/>
      <c r="AK267" s="16"/>
      <c r="AL267" s="16"/>
      <c r="AM267" s="16"/>
      <c r="AN267" s="16"/>
    </row>
    <row r="268" spans="1:40" ht="30">
      <c r="A268" s="15"/>
      <c r="B268" s="15"/>
      <c r="C268" s="42">
        <v>6</v>
      </c>
      <c r="D268" s="42">
        <v>5</v>
      </c>
      <c r="E268" s="42">
        <v>6</v>
      </c>
      <c r="F268" s="42">
        <v>0</v>
      </c>
      <c r="G268" s="42">
        <v>8</v>
      </c>
      <c r="H268" s="42">
        <v>0</v>
      </c>
      <c r="I268" s="42">
        <v>1</v>
      </c>
      <c r="J268" s="42">
        <v>0</v>
      </c>
      <c r="K268" s="42">
        <v>2</v>
      </c>
      <c r="L268" s="42">
        <v>4</v>
      </c>
      <c r="M268" s="42">
        <v>0</v>
      </c>
      <c r="N268" s="42">
        <v>2</v>
      </c>
      <c r="O268" s="42">
        <v>2</v>
      </c>
      <c r="P268" s="42">
        <v>0</v>
      </c>
      <c r="Q268" s="43">
        <v>5</v>
      </c>
      <c r="R268" s="43">
        <v>1</v>
      </c>
      <c r="S268" s="43" t="s">
        <v>43</v>
      </c>
      <c r="T268" s="61" t="s">
        <v>346</v>
      </c>
      <c r="U268" s="179" t="s">
        <v>25</v>
      </c>
      <c r="V268" s="106">
        <v>0</v>
      </c>
      <c r="W268" s="106">
        <v>0</v>
      </c>
      <c r="X268" s="164">
        <v>40</v>
      </c>
      <c r="Y268" s="189">
        <v>30</v>
      </c>
      <c r="Z268" s="164">
        <v>20</v>
      </c>
      <c r="AA268" s="164">
        <f>SUM(Z268)</f>
        <v>20</v>
      </c>
      <c r="AB268" s="106" t="s">
        <v>155</v>
      </c>
      <c r="AC268" s="126"/>
      <c r="AD268" s="53"/>
      <c r="AE268" s="8"/>
      <c r="AF268" s="16"/>
      <c r="AG268" s="16"/>
      <c r="AH268" s="16"/>
      <c r="AI268" s="16"/>
      <c r="AJ268" s="16"/>
      <c r="AK268" s="16"/>
      <c r="AL268" s="16"/>
      <c r="AM268" s="16"/>
      <c r="AN268" s="16"/>
    </row>
    <row r="269" spans="1:40" ht="30">
      <c r="A269" s="15"/>
      <c r="B269" s="15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3"/>
      <c r="R269" s="43"/>
      <c r="S269" s="43"/>
      <c r="T269" s="61" t="s">
        <v>314</v>
      </c>
      <c r="U269" s="179" t="s">
        <v>5</v>
      </c>
      <c r="V269" s="180" t="s">
        <v>155</v>
      </c>
      <c r="W269" s="180" t="s">
        <v>155</v>
      </c>
      <c r="X269" s="139">
        <v>2500</v>
      </c>
      <c r="Y269" s="139">
        <v>2500</v>
      </c>
      <c r="Z269" s="139">
        <v>2500</v>
      </c>
      <c r="AA269" s="139">
        <v>2500</v>
      </c>
      <c r="AB269" s="220">
        <f>SUM(X269:AA269)</f>
        <v>10000</v>
      </c>
      <c r="AC269" s="126"/>
      <c r="AD269" s="53"/>
      <c r="AE269" s="8"/>
      <c r="AF269" s="16"/>
      <c r="AG269" s="16"/>
      <c r="AH269" s="16"/>
      <c r="AI269" s="16"/>
      <c r="AJ269" s="16"/>
      <c r="AK269" s="16"/>
      <c r="AL269" s="16"/>
      <c r="AM269" s="16"/>
      <c r="AN269" s="16"/>
    </row>
    <row r="270" spans="1:40" ht="30">
      <c r="A270" s="15"/>
      <c r="B270" s="15"/>
      <c r="C270" s="42">
        <v>6</v>
      </c>
      <c r="D270" s="42">
        <v>5</v>
      </c>
      <c r="E270" s="42">
        <v>6</v>
      </c>
      <c r="F270" s="42">
        <v>0</v>
      </c>
      <c r="G270" s="42">
        <v>8</v>
      </c>
      <c r="H270" s="42">
        <v>0</v>
      </c>
      <c r="I270" s="42">
        <v>1</v>
      </c>
      <c r="J270" s="42">
        <v>0</v>
      </c>
      <c r="K270" s="42">
        <v>2</v>
      </c>
      <c r="L270" s="42">
        <v>4</v>
      </c>
      <c r="M270" s="42">
        <v>0</v>
      </c>
      <c r="N270" s="42">
        <v>2</v>
      </c>
      <c r="O270" s="42">
        <v>2</v>
      </c>
      <c r="P270" s="42">
        <v>0</v>
      </c>
      <c r="Q270" s="43">
        <v>5</v>
      </c>
      <c r="R270" s="43">
        <v>2</v>
      </c>
      <c r="S270" s="43" t="s">
        <v>43</v>
      </c>
      <c r="T270" s="61" t="s">
        <v>347</v>
      </c>
      <c r="U270" s="179" t="s">
        <v>25</v>
      </c>
      <c r="V270" s="106">
        <v>0</v>
      </c>
      <c r="W270" s="106">
        <v>0</v>
      </c>
      <c r="X270" s="164">
        <v>590</v>
      </c>
      <c r="Y270" s="187">
        <v>300</v>
      </c>
      <c r="Z270" s="164">
        <f>SUM(Y270)</f>
        <v>300</v>
      </c>
      <c r="AA270" s="164">
        <f>SUM(Z270)</f>
        <v>300</v>
      </c>
      <c r="AB270" s="106" t="s">
        <v>155</v>
      </c>
      <c r="AC270" s="126"/>
      <c r="AD270" s="53"/>
      <c r="AE270" s="8"/>
      <c r="AF270" s="16"/>
      <c r="AG270" s="16"/>
      <c r="AH270" s="16"/>
      <c r="AI270" s="16"/>
      <c r="AJ270" s="16"/>
      <c r="AK270" s="16"/>
      <c r="AL270" s="16"/>
      <c r="AM270" s="16"/>
      <c r="AN270" s="16"/>
    </row>
    <row r="271" spans="1:40" ht="30">
      <c r="A271" s="15"/>
      <c r="B271" s="15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3"/>
      <c r="R271" s="43"/>
      <c r="S271" s="43"/>
      <c r="T271" s="61" t="s">
        <v>315</v>
      </c>
      <c r="U271" s="179" t="s">
        <v>5</v>
      </c>
      <c r="V271" s="180" t="s">
        <v>155</v>
      </c>
      <c r="W271" s="180" t="s">
        <v>155</v>
      </c>
      <c r="X271" s="139">
        <v>7500</v>
      </c>
      <c r="Y271" s="139">
        <v>7600</v>
      </c>
      <c r="Z271" s="139">
        <v>7700</v>
      </c>
      <c r="AA271" s="139">
        <v>7800</v>
      </c>
      <c r="AB271" s="220">
        <f>SUM(X271:AA271)</f>
        <v>30600</v>
      </c>
      <c r="AC271" s="126"/>
      <c r="AD271" s="53"/>
      <c r="AE271" s="8"/>
      <c r="AF271" s="16"/>
      <c r="AG271" s="16"/>
      <c r="AH271" s="16"/>
      <c r="AI271" s="16"/>
      <c r="AJ271" s="16"/>
      <c r="AK271" s="16"/>
      <c r="AL271" s="16"/>
      <c r="AM271" s="16"/>
      <c r="AN271" s="16"/>
    </row>
    <row r="272" spans="1:40" ht="22.5" customHeight="1">
      <c r="A272" s="15"/>
      <c r="B272" s="15"/>
      <c r="C272" s="42">
        <v>6</v>
      </c>
      <c r="D272" s="42">
        <v>5</v>
      </c>
      <c r="E272" s="42">
        <v>6</v>
      </c>
      <c r="F272" s="42">
        <v>0</v>
      </c>
      <c r="G272" s="42">
        <v>8</v>
      </c>
      <c r="H272" s="42">
        <v>0</v>
      </c>
      <c r="I272" s="42">
        <v>1</v>
      </c>
      <c r="J272" s="42">
        <v>0</v>
      </c>
      <c r="K272" s="42">
        <v>2</v>
      </c>
      <c r="L272" s="42">
        <v>4</v>
      </c>
      <c r="M272" s="42">
        <v>0</v>
      </c>
      <c r="N272" s="42">
        <v>2</v>
      </c>
      <c r="O272" s="42">
        <v>2</v>
      </c>
      <c r="P272" s="42">
        <v>0</v>
      </c>
      <c r="Q272" s="43">
        <v>5</v>
      </c>
      <c r="R272" s="43">
        <v>6</v>
      </c>
      <c r="S272" s="43" t="s">
        <v>43</v>
      </c>
      <c r="T272" s="61" t="s">
        <v>348</v>
      </c>
      <c r="U272" s="179" t="s">
        <v>25</v>
      </c>
      <c r="V272" s="106">
        <v>0</v>
      </c>
      <c r="W272" s="106">
        <v>0</v>
      </c>
      <c r="X272" s="164">
        <v>140</v>
      </c>
      <c r="Y272" s="187">
        <v>140</v>
      </c>
      <c r="Z272" s="164">
        <f>SUM(Y272)</f>
        <v>140</v>
      </c>
      <c r="AA272" s="164">
        <f>SUM(Z272)</f>
        <v>140</v>
      </c>
      <c r="AB272" s="106" t="s">
        <v>155</v>
      </c>
      <c r="AC272" s="126"/>
      <c r="AD272" s="53"/>
      <c r="AE272" s="8"/>
      <c r="AF272" s="16"/>
      <c r="AG272" s="16"/>
      <c r="AH272" s="16"/>
      <c r="AI272" s="16"/>
      <c r="AJ272" s="16"/>
      <c r="AK272" s="16"/>
      <c r="AL272" s="16"/>
      <c r="AM272" s="16"/>
      <c r="AN272" s="16"/>
    </row>
    <row r="273" spans="1:40" ht="30">
      <c r="A273" s="15"/>
      <c r="B273" s="15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3"/>
      <c r="R273" s="43"/>
      <c r="S273" s="43"/>
      <c r="T273" s="61" t="s">
        <v>316</v>
      </c>
      <c r="U273" s="179" t="s">
        <v>5</v>
      </c>
      <c r="V273" s="180" t="s">
        <v>155</v>
      </c>
      <c r="W273" s="180" t="s">
        <v>155</v>
      </c>
      <c r="X273" s="139">
        <v>8</v>
      </c>
      <c r="Y273" s="139">
        <v>10</v>
      </c>
      <c r="Z273" s="139">
        <v>10</v>
      </c>
      <c r="AA273" s="139">
        <v>10</v>
      </c>
      <c r="AB273" s="220">
        <f>SUM(X273:AA273)</f>
        <v>38</v>
      </c>
      <c r="AC273" s="126"/>
      <c r="AD273" s="53"/>
      <c r="AE273" s="8"/>
      <c r="AF273" s="16"/>
      <c r="AG273" s="16"/>
      <c r="AH273" s="16"/>
      <c r="AI273" s="16"/>
      <c r="AJ273" s="16"/>
      <c r="AK273" s="16"/>
      <c r="AL273" s="16"/>
      <c r="AM273" s="16"/>
      <c r="AN273" s="16"/>
    </row>
    <row r="274" spans="1:40" ht="30">
      <c r="A274" s="15"/>
      <c r="B274" s="15"/>
      <c r="C274" s="42">
        <v>6</v>
      </c>
      <c r="D274" s="42">
        <v>5</v>
      </c>
      <c r="E274" s="42">
        <v>6</v>
      </c>
      <c r="F274" s="42">
        <v>0</v>
      </c>
      <c r="G274" s="42">
        <v>8</v>
      </c>
      <c r="H274" s="42">
        <v>0</v>
      </c>
      <c r="I274" s="42">
        <v>1</v>
      </c>
      <c r="J274" s="42">
        <v>0</v>
      </c>
      <c r="K274" s="42">
        <v>2</v>
      </c>
      <c r="L274" s="42">
        <v>4</v>
      </c>
      <c r="M274" s="42">
        <v>0</v>
      </c>
      <c r="N274" s="42">
        <v>2</v>
      </c>
      <c r="O274" s="42">
        <v>2</v>
      </c>
      <c r="P274" s="66">
        <v>0</v>
      </c>
      <c r="Q274" s="116">
        <v>6</v>
      </c>
      <c r="R274" s="116">
        <v>4</v>
      </c>
      <c r="S274" s="43" t="s">
        <v>43</v>
      </c>
      <c r="T274" s="61" t="s">
        <v>170</v>
      </c>
      <c r="U274" s="179" t="s">
        <v>25</v>
      </c>
      <c r="V274" s="106">
        <v>0</v>
      </c>
      <c r="W274" s="106">
        <v>0</v>
      </c>
      <c r="X274" s="164">
        <v>0</v>
      </c>
      <c r="Y274" s="187">
        <v>0</v>
      </c>
      <c r="Z274" s="164">
        <v>0</v>
      </c>
      <c r="AA274" s="164">
        <v>50</v>
      </c>
      <c r="AB274" s="127" t="s">
        <v>155</v>
      </c>
      <c r="AC274" s="126"/>
      <c r="AD274" s="53"/>
      <c r="AE274" s="8"/>
      <c r="AF274" s="16"/>
      <c r="AG274" s="16"/>
      <c r="AH274" s="16"/>
      <c r="AI274" s="16"/>
      <c r="AJ274" s="16"/>
      <c r="AK274" s="16"/>
      <c r="AL274" s="16"/>
      <c r="AM274" s="16"/>
      <c r="AN274" s="16"/>
    </row>
    <row r="275" spans="1:40" ht="30">
      <c r="A275" s="15"/>
      <c r="B275" s="15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66"/>
      <c r="Q275" s="43"/>
      <c r="R275" s="43"/>
      <c r="S275" s="43"/>
      <c r="T275" s="61" t="s">
        <v>169</v>
      </c>
      <c r="U275" s="179" t="s">
        <v>5</v>
      </c>
      <c r="V275" s="180" t="s">
        <v>155</v>
      </c>
      <c r="W275" s="180" t="s">
        <v>155</v>
      </c>
      <c r="X275" s="180" t="s">
        <v>155</v>
      </c>
      <c r="Y275" s="139">
        <v>50</v>
      </c>
      <c r="Z275" s="139">
        <v>0</v>
      </c>
      <c r="AA275" s="139">
        <v>55</v>
      </c>
      <c r="AB275" s="220">
        <f>SUM(X275:AA275)</f>
        <v>105</v>
      </c>
      <c r="AC275" s="126"/>
      <c r="AD275" s="53"/>
      <c r="AE275" s="8"/>
      <c r="AF275" s="16"/>
      <c r="AG275" s="16"/>
      <c r="AH275" s="16"/>
      <c r="AI275" s="16"/>
      <c r="AJ275" s="16"/>
      <c r="AK275" s="16"/>
      <c r="AL275" s="16"/>
      <c r="AM275" s="16"/>
      <c r="AN275" s="16"/>
    </row>
    <row r="276" spans="1:40" ht="30">
      <c r="A276" s="15"/>
      <c r="B276" s="15"/>
      <c r="C276" s="42">
        <v>6</v>
      </c>
      <c r="D276" s="42">
        <v>5</v>
      </c>
      <c r="E276" s="42">
        <v>6</v>
      </c>
      <c r="F276" s="42">
        <v>0</v>
      </c>
      <c r="G276" s="42">
        <v>8</v>
      </c>
      <c r="H276" s="42">
        <v>0</v>
      </c>
      <c r="I276" s="42">
        <v>1</v>
      </c>
      <c r="J276" s="42">
        <v>0</v>
      </c>
      <c r="K276" s="42">
        <v>2</v>
      </c>
      <c r="L276" s="42">
        <v>4</v>
      </c>
      <c r="M276" s="42">
        <v>0</v>
      </c>
      <c r="N276" s="42">
        <v>2</v>
      </c>
      <c r="O276" s="42">
        <v>2</v>
      </c>
      <c r="P276" s="66">
        <v>0</v>
      </c>
      <c r="Q276" s="116">
        <v>6</v>
      </c>
      <c r="R276" s="116">
        <v>5</v>
      </c>
      <c r="S276" s="43" t="s">
        <v>43</v>
      </c>
      <c r="T276" s="61" t="s">
        <v>171</v>
      </c>
      <c r="U276" s="179" t="s">
        <v>25</v>
      </c>
      <c r="V276" s="106">
        <v>0</v>
      </c>
      <c r="W276" s="106">
        <v>0</v>
      </c>
      <c r="X276" s="164">
        <v>0</v>
      </c>
      <c r="Y276" s="189">
        <v>65.849999999999994</v>
      </c>
      <c r="Z276" s="164">
        <v>70</v>
      </c>
      <c r="AA276" s="164">
        <v>70</v>
      </c>
      <c r="AB276" s="127" t="s">
        <v>155</v>
      </c>
      <c r="AC276" s="126"/>
      <c r="AD276" s="53"/>
      <c r="AE276" s="8"/>
      <c r="AF276" s="16"/>
      <c r="AG276" s="16"/>
      <c r="AH276" s="16"/>
      <c r="AI276" s="16"/>
      <c r="AJ276" s="16"/>
      <c r="AK276" s="16"/>
      <c r="AL276" s="16"/>
      <c r="AM276" s="16"/>
      <c r="AN276" s="16"/>
    </row>
    <row r="277" spans="1:40" ht="30">
      <c r="A277" s="15"/>
      <c r="B277" s="15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3"/>
      <c r="R277" s="43"/>
      <c r="S277" s="43"/>
      <c r="T277" s="61" t="s">
        <v>175</v>
      </c>
      <c r="U277" s="179" t="s">
        <v>5</v>
      </c>
      <c r="V277" s="180" t="s">
        <v>155</v>
      </c>
      <c r="W277" s="180" t="s">
        <v>155</v>
      </c>
      <c r="X277" s="180" t="s">
        <v>155</v>
      </c>
      <c r="Y277" s="139">
        <v>1400</v>
      </c>
      <c r="Z277" s="139">
        <v>1500</v>
      </c>
      <c r="AA277" s="139">
        <v>1500</v>
      </c>
      <c r="AB277" s="220">
        <f>SUM(X277:AA277)</f>
        <v>4400</v>
      </c>
      <c r="AC277" s="126"/>
      <c r="AD277" s="53"/>
      <c r="AE277" s="8"/>
      <c r="AF277" s="16"/>
      <c r="AG277" s="16"/>
      <c r="AH277" s="16"/>
      <c r="AI277" s="16"/>
      <c r="AJ277" s="16"/>
      <c r="AK277" s="16"/>
      <c r="AL277" s="16"/>
      <c r="AM277" s="16"/>
      <c r="AN277" s="16"/>
    </row>
    <row r="278" spans="1:40" ht="45">
      <c r="A278" s="15"/>
      <c r="B278" s="15"/>
      <c r="C278" s="66">
        <v>6</v>
      </c>
      <c r="D278" s="66">
        <v>5</v>
      </c>
      <c r="E278" s="66">
        <v>6</v>
      </c>
      <c r="F278" s="66">
        <v>0</v>
      </c>
      <c r="G278" s="66">
        <v>8</v>
      </c>
      <c r="H278" s="66">
        <v>0</v>
      </c>
      <c r="I278" s="66">
        <v>1</v>
      </c>
      <c r="J278" s="66">
        <v>0</v>
      </c>
      <c r="K278" s="66">
        <v>2</v>
      </c>
      <c r="L278" s="66">
        <v>4</v>
      </c>
      <c r="M278" s="66">
        <v>2</v>
      </c>
      <c r="N278" s="66">
        <v>2</v>
      </c>
      <c r="O278" s="66">
        <v>2</v>
      </c>
      <c r="P278" s="66">
        <v>0</v>
      </c>
      <c r="Q278" s="43"/>
      <c r="R278" s="43"/>
      <c r="S278" s="43"/>
      <c r="T278" s="9" t="s">
        <v>172</v>
      </c>
      <c r="U278" s="215" t="s">
        <v>25</v>
      </c>
      <c r="V278" s="106">
        <v>382.6</v>
      </c>
      <c r="W278" s="88">
        <v>90</v>
      </c>
      <c r="X278" s="88">
        <v>0</v>
      </c>
      <c r="Y278" s="132">
        <v>0</v>
      </c>
      <c r="Z278" s="164">
        <v>0</v>
      </c>
      <c r="AA278" s="164">
        <v>0</v>
      </c>
      <c r="AB278" s="88" t="s">
        <v>155</v>
      </c>
      <c r="AC278" s="13">
        <v>2015</v>
      </c>
      <c r="AD278" s="53"/>
      <c r="AE278" s="8"/>
      <c r="AF278" s="16"/>
      <c r="AG278" s="16"/>
      <c r="AH278" s="16"/>
      <c r="AI278" s="16"/>
      <c r="AJ278" s="16"/>
      <c r="AK278" s="16"/>
      <c r="AL278" s="16"/>
      <c r="AM278" s="16"/>
      <c r="AN278" s="16"/>
    </row>
    <row r="279" spans="1:40" ht="75">
      <c r="A279" s="15"/>
      <c r="B279" s="15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3"/>
      <c r="R279" s="43"/>
      <c r="S279" s="43"/>
      <c r="T279" s="61" t="s">
        <v>297</v>
      </c>
      <c r="U279" s="215" t="s">
        <v>6</v>
      </c>
      <c r="V279" s="106">
        <f>V278/V234*100</f>
        <v>35.736969923407443</v>
      </c>
      <c r="W279" s="106">
        <f>W278/W234*100</f>
        <v>9</v>
      </c>
      <c r="X279" s="164">
        <f>X278/X234*100</f>
        <v>0</v>
      </c>
      <c r="Y279" s="81">
        <v>0</v>
      </c>
      <c r="Z279" s="81">
        <v>0</v>
      </c>
      <c r="AA279" s="81">
        <v>0</v>
      </c>
      <c r="AB279" s="88">
        <v>35.700000000000003</v>
      </c>
      <c r="AC279" s="126">
        <v>2014</v>
      </c>
      <c r="AD279" s="53"/>
      <c r="AE279" s="8"/>
      <c r="AF279" s="16"/>
      <c r="AG279" s="16"/>
      <c r="AH279" s="16"/>
      <c r="AI279" s="16"/>
      <c r="AJ279" s="16"/>
      <c r="AK279" s="16"/>
      <c r="AL279" s="16"/>
      <c r="AM279" s="16"/>
      <c r="AN279" s="16"/>
    </row>
    <row r="280" spans="1:40" ht="30">
      <c r="A280" s="15"/>
      <c r="B280" s="15"/>
      <c r="C280" s="42">
        <v>6</v>
      </c>
      <c r="D280" s="42">
        <v>5</v>
      </c>
      <c r="E280" s="42">
        <v>6</v>
      </c>
      <c r="F280" s="42">
        <v>0</v>
      </c>
      <c r="G280" s="42">
        <v>8</v>
      </c>
      <c r="H280" s="42">
        <v>0</v>
      </c>
      <c r="I280" s="42">
        <v>1</v>
      </c>
      <c r="J280" s="42">
        <v>0</v>
      </c>
      <c r="K280" s="42">
        <v>2</v>
      </c>
      <c r="L280" s="42">
        <v>4</v>
      </c>
      <c r="M280" s="42">
        <v>0</v>
      </c>
      <c r="N280" s="42">
        <v>2</v>
      </c>
      <c r="O280" s="42">
        <v>2</v>
      </c>
      <c r="P280" s="66">
        <v>2</v>
      </c>
      <c r="Q280" s="43">
        <v>5</v>
      </c>
      <c r="R280" s="43">
        <v>8</v>
      </c>
      <c r="S280" s="43" t="s">
        <v>42</v>
      </c>
      <c r="T280" s="61" t="s">
        <v>213</v>
      </c>
      <c r="U280" s="215" t="s">
        <v>25</v>
      </c>
      <c r="V280" s="106">
        <v>0</v>
      </c>
      <c r="W280" s="106">
        <v>0</v>
      </c>
      <c r="X280" s="164">
        <v>0</v>
      </c>
      <c r="Y280" s="228">
        <v>50</v>
      </c>
      <c r="Z280" s="164">
        <v>30</v>
      </c>
      <c r="AA280" s="164">
        <v>0</v>
      </c>
      <c r="AB280" s="127" t="s">
        <v>155</v>
      </c>
      <c r="AC280" s="126"/>
      <c r="AD280" s="53"/>
      <c r="AE280" s="8"/>
      <c r="AF280" s="16"/>
      <c r="AG280" s="16"/>
      <c r="AH280" s="16"/>
      <c r="AI280" s="16"/>
      <c r="AJ280" s="16"/>
      <c r="AK280" s="16"/>
      <c r="AL280" s="16"/>
      <c r="AM280" s="16"/>
      <c r="AN280" s="16"/>
    </row>
    <row r="281" spans="1:40" ht="30">
      <c r="A281" s="15"/>
      <c r="B281" s="15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66"/>
      <c r="Q281" s="43"/>
      <c r="R281" s="43"/>
      <c r="S281" s="43"/>
      <c r="T281" s="61" t="s">
        <v>241</v>
      </c>
      <c r="U281" s="179" t="s">
        <v>5</v>
      </c>
      <c r="V281" s="180" t="s">
        <v>155</v>
      </c>
      <c r="W281" s="180" t="s">
        <v>155</v>
      </c>
      <c r="X281" s="180" t="s">
        <v>155</v>
      </c>
      <c r="Y281" s="139">
        <v>50</v>
      </c>
      <c r="Z281" s="139">
        <v>57</v>
      </c>
      <c r="AA281" s="139">
        <v>0</v>
      </c>
      <c r="AB281" s="220">
        <f>SUM(X281:AA281)</f>
        <v>107</v>
      </c>
      <c r="AC281" s="126"/>
      <c r="AD281" s="53"/>
      <c r="AE281" s="8"/>
      <c r="AF281" s="16"/>
      <c r="AG281" s="16"/>
      <c r="AH281" s="16"/>
      <c r="AI281" s="16"/>
      <c r="AJ281" s="16"/>
      <c r="AK281" s="16"/>
      <c r="AL281" s="16"/>
      <c r="AM281" s="16"/>
      <c r="AN281" s="16"/>
    </row>
    <row r="282" spans="1:40" ht="30">
      <c r="A282" s="15"/>
      <c r="B282" s="15"/>
      <c r="C282" s="42">
        <v>6</v>
      </c>
      <c r="D282" s="42">
        <v>5</v>
      </c>
      <c r="E282" s="42">
        <v>6</v>
      </c>
      <c r="F282" s="42">
        <v>0</v>
      </c>
      <c r="G282" s="42">
        <v>8</v>
      </c>
      <c r="H282" s="42">
        <v>0</v>
      </c>
      <c r="I282" s="42">
        <v>1</v>
      </c>
      <c r="J282" s="42">
        <v>0</v>
      </c>
      <c r="K282" s="42">
        <v>2</v>
      </c>
      <c r="L282" s="42">
        <v>4</v>
      </c>
      <c r="M282" s="42">
        <v>0</v>
      </c>
      <c r="N282" s="42">
        <v>2</v>
      </c>
      <c r="O282" s="42">
        <v>2</v>
      </c>
      <c r="P282" s="66">
        <v>2</v>
      </c>
      <c r="Q282" s="43">
        <v>5</v>
      </c>
      <c r="R282" s="43">
        <v>9</v>
      </c>
      <c r="S282" s="43" t="s">
        <v>42</v>
      </c>
      <c r="T282" s="61" t="s">
        <v>173</v>
      </c>
      <c r="U282" s="179" t="s">
        <v>25</v>
      </c>
      <c r="V282" s="106">
        <v>0</v>
      </c>
      <c r="W282" s="106">
        <v>0</v>
      </c>
      <c r="X282" s="164">
        <v>0</v>
      </c>
      <c r="Y282" s="189">
        <v>90</v>
      </c>
      <c r="Z282" s="164">
        <f>SUM(Y282)</f>
        <v>90</v>
      </c>
      <c r="AA282" s="164">
        <f>SUM(Z282)</f>
        <v>90</v>
      </c>
      <c r="AB282" s="127" t="s">
        <v>155</v>
      </c>
      <c r="AC282" s="126"/>
      <c r="AD282" s="53"/>
      <c r="AE282" s="8"/>
      <c r="AF282" s="16"/>
      <c r="AG282" s="16"/>
      <c r="AH282" s="16"/>
      <c r="AI282" s="16"/>
      <c r="AJ282" s="16"/>
      <c r="AK282" s="16"/>
      <c r="AL282" s="16"/>
      <c r="AM282" s="16"/>
      <c r="AN282" s="16"/>
    </row>
    <row r="283" spans="1:40" ht="30">
      <c r="A283" s="15"/>
      <c r="B283" s="15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66"/>
      <c r="Q283" s="43"/>
      <c r="R283" s="43"/>
      <c r="S283" s="43"/>
      <c r="T283" s="61" t="s">
        <v>321</v>
      </c>
      <c r="U283" s="179" t="s">
        <v>5</v>
      </c>
      <c r="V283" s="180" t="s">
        <v>155</v>
      </c>
      <c r="W283" s="180" t="s">
        <v>155</v>
      </c>
      <c r="X283" s="139" t="s">
        <v>155</v>
      </c>
      <c r="Y283" s="139">
        <v>2500</v>
      </c>
      <c r="Z283" s="139">
        <v>3000</v>
      </c>
      <c r="AA283" s="139">
        <v>3000</v>
      </c>
      <c r="AB283" s="220">
        <f>SUM(X283:AA283)</f>
        <v>8500</v>
      </c>
      <c r="AC283" s="126"/>
      <c r="AD283" s="53"/>
      <c r="AE283" s="8"/>
      <c r="AF283" s="16"/>
      <c r="AG283" s="16"/>
      <c r="AH283" s="16"/>
      <c r="AI283" s="16"/>
      <c r="AJ283" s="16"/>
      <c r="AK283" s="16"/>
      <c r="AL283" s="16"/>
      <c r="AM283" s="16"/>
      <c r="AN283" s="16"/>
    </row>
    <row r="284" spans="1:40" ht="30">
      <c r="A284" s="15"/>
      <c r="B284" s="15"/>
      <c r="C284" s="42">
        <v>6</v>
      </c>
      <c r="D284" s="42">
        <v>5</v>
      </c>
      <c r="E284" s="42">
        <v>6</v>
      </c>
      <c r="F284" s="42">
        <v>0</v>
      </c>
      <c r="G284" s="42">
        <v>8</v>
      </c>
      <c r="H284" s="42">
        <v>0</v>
      </c>
      <c r="I284" s="42">
        <v>1</v>
      </c>
      <c r="J284" s="42">
        <v>0</v>
      </c>
      <c r="K284" s="42">
        <v>2</v>
      </c>
      <c r="L284" s="42">
        <v>4</v>
      </c>
      <c r="M284" s="42">
        <v>0</v>
      </c>
      <c r="N284" s="42">
        <v>2</v>
      </c>
      <c r="O284" s="42">
        <v>2</v>
      </c>
      <c r="P284" s="66">
        <v>2</v>
      </c>
      <c r="Q284" s="43">
        <v>6</v>
      </c>
      <c r="R284" s="43">
        <v>0</v>
      </c>
      <c r="S284" s="43" t="s">
        <v>42</v>
      </c>
      <c r="T284" s="61" t="s">
        <v>174</v>
      </c>
      <c r="U284" s="179" t="s">
        <v>25</v>
      </c>
      <c r="V284" s="106">
        <v>0</v>
      </c>
      <c r="W284" s="106">
        <v>0</v>
      </c>
      <c r="X284" s="164">
        <v>18</v>
      </c>
      <c r="Y284" s="189">
        <v>50</v>
      </c>
      <c r="Z284" s="164">
        <v>20</v>
      </c>
      <c r="AA284" s="164">
        <f>SUM(Z284)</f>
        <v>20</v>
      </c>
      <c r="AB284" s="127" t="s">
        <v>155</v>
      </c>
      <c r="AC284" s="126"/>
      <c r="AD284" s="53"/>
      <c r="AE284" s="8"/>
      <c r="AF284" s="16"/>
      <c r="AG284" s="16"/>
      <c r="AH284" s="16"/>
      <c r="AI284" s="16"/>
      <c r="AJ284" s="16"/>
      <c r="AK284" s="16"/>
      <c r="AL284" s="16"/>
      <c r="AM284" s="16"/>
      <c r="AN284" s="16"/>
    </row>
    <row r="285" spans="1:40" ht="30">
      <c r="A285" s="15"/>
      <c r="B285" s="15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3"/>
      <c r="R285" s="43"/>
      <c r="S285" s="43"/>
      <c r="T285" s="61" t="s">
        <v>335</v>
      </c>
      <c r="U285" s="179" t="s">
        <v>5</v>
      </c>
      <c r="V285" s="180" t="s">
        <v>155</v>
      </c>
      <c r="W285" s="180" t="s">
        <v>155</v>
      </c>
      <c r="X285" s="139">
        <v>285</v>
      </c>
      <c r="Y285" s="139">
        <v>290</v>
      </c>
      <c r="Z285" s="139">
        <v>290</v>
      </c>
      <c r="AA285" s="139">
        <v>290</v>
      </c>
      <c r="AB285" s="220">
        <f>SUM(X285:AA285)</f>
        <v>1155</v>
      </c>
      <c r="AC285" s="126"/>
      <c r="AD285" s="53"/>
      <c r="AE285" s="8"/>
      <c r="AF285" s="16"/>
      <c r="AG285" s="16"/>
      <c r="AH285" s="16"/>
      <c r="AI285" s="16"/>
      <c r="AJ285" s="16"/>
      <c r="AK285" s="16"/>
      <c r="AL285" s="16"/>
      <c r="AM285" s="16"/>
      <c r="AN285" s="16"/>
    </row>
    <row r="286" spans="1:40" ht="30">
      <c r="A286" s="15"/>
      <c r="B286" s="15"/>
      <c r="C286" s="42">
        <v>6</v>
      </c>
      <c r="D286" s="42">
        <v>5</v>
      </c>
      <c r="E286" s="42">
        <v>6</v>
      </c>
      <c r="F286" s="42">
        <v>0</v>
      </c>
      <c r="G286" s="42">
        <v>8</v>
      </c>
      <c r="H286" s="42">
        <v>0</v>
      </c>
      <c r="I286" s="42">
        <v>1</v>
      </c>
      <c r="J286" s="42">
        <v>0</v>
      </c>
      <c r="K286" s="42">
        <v>2</v>
      </c>
      <c r="L286" s="42">
        <v>4</v>
      </c>
      <c r="M286" s="42">
        <v>0</v>
      </c>
      <c r="N286" s="42">
        <v>2</v>
      </c>
      <c r="O286" s="42">
        <v>2</v>
      </c>
      <c r="P286" s="66">
        <v>2</v>
      </c>
      <c r="Q286" s="43">
        <v>6</v>
      </c>
      <c r="R286" s="43">
        <v>2</v>
      </c>
      <c r="S286" s="43" t="s">
        <v>42</v>
      </c>
      <c r="T286" s="61" t="s">
        <v>199</v>
      </c>
      <c r="U286" s="179" t="s">
        <v>25</v>
      </c>
      <c r="V286" s="106">
        <v>0</v>
      </c>
      <c r="W286" s="106">
        <v>0</v>
      </c>
      <c r="X286" s="164">
        <v>0</v>
      </c>
      <c r="Y286" s="189">
        <v>0</v>
      </c>
      <c r="Z286" s="164">
        <v>20</v>
      </c>
      <c r="AA286" s="164">
        <f>SUM(Z286)</f>
        <v>20</v>
      </c>
      <c r="AB286" s="127" t="s">
        <v>155</v>
      </c>
      <c r="AC286" s="126"/>
      <c r="AD286" s="53"/>
      <c r="AE286" s="8"/>
      <c r="AF286" s="16"/>
      <c r="AG286" s="16"/>
      <c r="AH286" s="16"/>
      <c r="AI286" s="16"/>
      <c r="AJ286" s="16"/>
      <c r="AK286" s="16"/>
      <c r="AL286" s="16"/>
      <c r="AM286" s="16"/>
      <c r="AN286" s="16"/>
    </row>
    <row r="287" spans="1:40" ht="30">
      <c r="A287" s="15"/>
      <c r="B287" s="15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66"/>
      <c r="Q287" s="43"/>
      <c r="R287" s="43"/>
      <c r="S287" s="43"/>
      <c r="T287" s="61" t="s">
        <v>336</v>
      </c>
      <c r="U287" s="179" t="s">
        <v>5</v>
      </c>
      <c r="V287" s="180" t="s">
        <v>155</v>
      </c>
      <c r="W287" s="180" t="s">
        <v>155</v>
      </c>
      <c r="X287" s="180" t="s">
        <v>155</v>
      </c>
      <c r="Y287" s="220">
        <v>50</v>
      </c>
      <c r="Z287" s="220">
        <v>50</v>
      </c>
      <c r="AA287" s="220">
        <v>50</v>
      </c>
      <c r="AB287" s="220">
        <f>SUM(X287:AA287)</f>
        <v>150</v>
      </c>
      <c r="AC287" s="126"/>
      <c r="AD287" s="53"/>
      <c r="AE287" s="8"/>
      <c r="AF287" s="16"/>
      <c r="AG287" s="16"/>
      <c r="AH287" s="16"/>
      <c r="AI287" s="16"/>
      <c r="AJ287" s="16"/>
      <c r="AK287" s="16"/>
      <c r="AL287" s="16"/>
      <c r="AM287" s="16"/>
      <c r="AN287" s="16"/>
    </row>
    <row r="288" spans="1:40" ht="30">
      <c r="A288" s="15"/>
      <c r="B288" s="15"/>
      <c r="C288" s="42">
        <v>6</v>
      </c>
      <c r="D288" s="42">
        <v>5</v>
      </c>
      <c r="E288" s="42">
        <v>6</v>
      </c>
      <c r="F288" s="42">
        <v>0</v>
      </c>
      <c r="G288" s="42">
        <v>8</v>
      </c>
      <c r="H288" s="42">
        <v>0</v>
      </c>
      <c r="I288" s="42">
        <v>1</v>
      </c>
      <c r="J288" s="42">
        <v>0</v>
      </c>
      <c r="K288" s="42">
        <v>2</v>
      </c>
      <c r="L288" s="42">
        <v>4</v>
      </c>
      <c r="M288" s="42">
        <v>0</v>
      </c>
      <c r="N288" s="42">
        <v>2</v>
      </c>
      <c r="O288" s="42">
        <v>2</v>
      </c>
      <c r="P288" s="66">
        <v>2</v>
      </c>
      <c r="Q288" s="43">
        <v>6</v>
      </c>
      <c r="R288" s="43">
        <v>3</v>
      </c>
      <c r="S288" s="43" t="s">
        <v>42</v>
      </c>
      <c r="T288" s="61" t="s">
        <v>200</v>
      </c>
      <c r="U288" s="179" t="s">
        <v>25</v>
      </c>
      <c r="V288" s="106">
        <v>0</v>
      </c>
      <c r="W288" s="106">
        <v>0</v>
      </c>
      <c r="X288" s="164">
        <v>25</v>
      </c>
      <c r="Y288" s="189">
        <v>0</v>
      </c>
      <c r="Z288" s="164">
        <v>20</v>
      </c>
      <c r="AA288" s="164">
        <f>SUM(Z288)</f>
        <v>20</v>
      </c>
      <c r="AB288" s="127" t="s">
        <v>155</v>
      </c>
      <c r="AC288" s="126"/>
      <c r="AD288" s="53"/>
      <c r="AE288" s="8"/>
      <c r="AF288" s="16"/>
      <c r="AG288" s="16"/>
      <c r="AH288" s="16"/>
      <c r="AI288" s="16"/>
      <c r="AJ288" s="16"/>
      <c r="AK288" s="16"/>
      <c r="AL288" s="16"/>
      <c r="AM288" s="16"/>
      <c r="AN288" s="16"/>
    </row>
    <row r="289" spans="1:40" ht="15.75">
      <c r="A289" s="15"/>
      <c r="B289" s="15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3"/>
      <c r="R289" s="43"/>
      <c r="S289" s="43"/>
      <c r="T289" s="61" t="s">
        <v>337</v>
      </c>
      <c r="U289" s="179" t="s">
        <v>5</v>
      </c>
      <c r="V289" s="180" t="s">
        <v>155</v>
      </c>
      <c r="W289" s="180" t="s">
        <v>155</v>
      </c>
      <c r="X289" s="139">
        <v>100</v>
      </c>
      <c r="Y289" s="220">
        <v>90</v>
      </c>
      <c r="Z289" s="220">
        <v>90</v>
      </c>
      <c r="AA289" s="220">
        <v>90</v>
      </c>
      <c r="AB289" s="220">
        <f>SUM(X289:AA289)</f>
        <v>370</v>
      </c>
      <c r="AC289" s="126"/>
      <c r="AD289" s="53"/>
      <c r="AE289" s="8"/>
      <c r="AF289" s="16"/>
      <c r="AG289" s="16"/>
      <c r="AH289" s="16"/>
      <c r="AI289" s="16"/>
      <c r="AJ289" s="16"/>
      <c r="AK289" s="16"/>
      <c r="AL289" s="16"/>
      <c r="AM289" s="16"/>
      <c r="AN289" s="16"/>
    </row>
    <row r="290" spans="1:40" ht="30">
      <c r="A290" s="15"/>
      <c r="B290" s="15"/>
      <c r="C290" s="42">
        <v>6</v>
      </c>
      <c r="D290" s="42">
        <v>5</v>
      </c>
      <c r="E290" s="42">
        <v>6</v>
      </c>
      <c r="F290" s="42">
        <v>0</v>
      </c>
      <c r="G290" s="42">
        <v>8</v>
      </c>
      <c r="H290" s="42">
        <v>0</v>
      </c>
      <c r="I290" s="42">
        <v>1</v>
      </c>
      <c r="J290" s="42">
        <v>0</v>
      </c>
      <c r="K290" s="42">
        <v>2</v>
      </c>
      <c r="L290" s="42">
        <v>4</v>
      </c>
      <c r="M290" s="42">
        <v>0</v>
      </c>
      <c r="N290" s="42">
        <v>2</v>
      </c>
      <c r="O290" s="42">
        <v>2</v>
      </c>
      <c r="P290" s="66">
        <v>2</v>
      </c>
      <c r="Q290" s="116">
        <v>6</v>
      </c>
      <c r="R290" s="116">
        <v>6</v>
      </c>
      <c r="S290" s="43" t="s">
        <v>42</v>
      </c>
      <c r="T290" s="61" t="s">
        <v>205</v>
      </c>
      <c r="U290" s="179" t="s">
        <v>25</v>
      </c>
      <c r="V290" s="106">
        <v>0</v>
      </c>
      <c r="W290" s="106">
        <v>0</v>
      </c>
      <c r="X290" s="164">
        <v>0</v>
      </c>
      <c r="Y290" s="189">
        <v>0</v>
      </c>
      <c r="Z290" s="164">
        <v>0</v>
      </c>
      <c r="AA290" s="164">
        <v>50</v>
      </c>
      <c r="AB290" s="127" t="s">
        <v>155</v>
      </c>
      <c r="AC290" s="126"/>
      <c r="AD290" s="53"/>
      <c r="AE290" s="8"/>
      <c r="AF290" s="16"/>
      <c r="AG290" s="16"/>
      <c r="AH290" s="16"/>
      <c r="AI290" s="16"/>
      <c r="AJ290" s="16"/>
      <c r="AK290" s="16"/>
      <c r="AL290" s="16"/>
      <c r="AM290" s="16"/>
      <c r="AN290" s="16"/>
    </row>
    <row r="291" spans="1:40" ht="30">
      <c r="A291" s="15"/>
      <c r="B291" s="15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3"/>
      <c r="R291" s="43"/>
      <c r="S291" s="43"/>
      <c r="T291" s="61" t="s">
        <v>197</v>
      </c>
      <c r="U291" s="179" t="s">
        <v>5</v>
      </c>
      <c r="V291" s="180" t="s">
        <v>155</v>
      </c>
      <c r="W291" s="180" t="s">
        <v>155</v>
      </c>
      <c r="X291" s="180" t="s">
        <v>155</v>
      </c>
      <c r="Y291" s="139">
        <v>50</v>
      </c>
      <c r="Z291" s="139">
        <v>0</v>
      </c>
      <c r="AA291" s="139">
        <v>55</v>
      </c>
      <c r="AB291" s="220">
        <f>SUM(X291:AA291)</f>
        <v>105</v>
      </c>
      <c r="AC291" s="126"/>
      <c r="AD291" s="53"/>
      <c r="AE291" s="8"/>
      <c r="AF291" s="16"/>
      <c r="AG291" s="16"/>
      <c r="AH291" s="16"/>
      <c r="AI291" s="16"/>
      <c r="AJ291" s="16"/>
      <c r="AK291" s="16"/>
      <c r="AL291" s="16"/>
      <c r="AM291" s="16"/>
      <c r="AN291" s="16"/>
    </row>
    <row r="292" spans="1:40" ht="30">
      <c r="A292" s="15"/>
      <c r="B292" s="15"/>
      <c r="C292" s="42">
        <v>6</v>
      </c>
      <c r="D292" s="42">
        <v>5</v>
      </c>
      <c r="E292" s="42">
        <v>6</v>
      </c>
      <c r="F292" s="42">
        <v>0</v>
      </c>
      <c r="G292" s="42">
        <v>8</v>
      </c>
      <c r="H292" s="42">
        <v>0</v>
      </c>
      <c r="I292" s="42">
        <v>1</v>
      </c>
      <c r="J292" s="42">
        <v>0</v>
      </c>
      <c r="K292" s="42">
        <v>2</v>
      </c>
      <c r="L292" s="42">
        <v>4</v>
      </c>
      <c r="M292" s="42">
        <v>0</v>
      </c>
      <c r="N292" s="42">
        <v>2</v>
      </c>
      <c r="O292" s="42">
        <v>2</v>
      </c>
      <c r="P292" s="217">
        <v>2</v>
      </c>
      <c r="Q292" s="218">
        <v>6</v>
      </c>
      <c r="R292" s="218">
        <v>7</v>
      </c>
      <c r="S292" s="219" t="s">
        <v>42</v>
      </c>
      <c r="T292" s="61" t="s">
        <v>210</v>
      </c>
      <c r="U292" s="179" t="s">
        <v>25</v>
      </c>
      <c r="V292" s="106">
        <v>0</v>
      </c>
      <c r="W292" s="106">
        <v>0</v>
      </c>
      <c r="X292" s="164">
        <v>0</v>
      </c>
      <c r="Y292" s="189">
        <v>275.26499999999999</v>
      </c>
      <c r="Z292" s="164">
        <v>0</v>
      </c>
      <c r="AA292" s="164">
        <v>0</v>
      </c>
      <c r="AB292" s="127" t="s">
        <v>155</v>
      </c>
      <c r="AC292" s="126"/>
      <c r="AD292" s="53"/>
      <c r="AE292" s="8"/>
      <c r="AF292" s="16"/>
      <c r="AG292" s="16"/>
      <c r="AH292" s="16"/>
      <c r="AI292" s="16"/>
      <c r="AJ292" s="16"/>
      <c r="AK292" s="16"/>
      <c r="AL292" s="16"/>
      <c r="AM292" s="16"/>
      <c r="AN292" s="16"/>
    </row>
    <row r="293" spans="1:40" ht="30">
      <c r="A293" s="15"/>
      <c r="B293" s="15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3"/>
      <c r="R293" s="43"/>
      <c r="S293" s="43"/>
      <c r="T293" s="61" t="s">
        <v>217</v>
      </c>
      <c r="U293" s="179" t="s">
        <v>5</v>
      </c>
      <c r="V293" s="180" t="s">
        <v>155</v>
      </c>
      <c r="W293" s="180" t="s">
        <v>155</v>
      </c>
      <c r="X293" s="180" t="s">
        <v>155</v>
      </c>
      <c r="Y293" s="139">
        <v>20</v>
      </c>
      <c r="Z293" s="139">
        <v>0</v>
      </c>
      <c r="AA293" s="139"/>
      <c r="AB293" s="220">
        <v>20</v>
      </c>
      <c r="AC293" s="126"/>
      <c r="AD293" s="53"/>
      <c r="AE293" s="8"/>
      <c r="AF293" s="16"/>
      <c r="AG293" s="16"/>
      <c r="AH293" s="16"/>
      <c r="AI293" s="16"/>
      <c r="AJ293" s="16"/>
      <c r="AK293" s="16"/>
      <c r="AL293" s="16"/>
      <c r="AM293" s="16"/>
      <c r="AN293" s="16"/>
    </row>
    <row r="294" spans="1:40" ht="30">
      <c r="A294" s="15"/>
      <c r="B294" s="15"/>
      <c r="C294" s="42">
        <v>6</v>
      </c>
      <c r="D294" s="42">
        <v>5</v>
      </c>
      <c r="E294" s="42">
        <v>6</v>
      </c>
      <c r="F294" s="42">
        <v>0</v>
      </c>
      <c r="G294" s="42">
        <v>8</v>
      </c>
      <c r="H294" s="42">
        <v>0</v>
      </c>
      <c r="I294" s="42">
        <v>1</v>
      </c>
      <c r="J294" s="42">
        <v>0</v>
      </c>
      <c r="K294" s="42">
        <v>2</v>
      </c>
      <c r="L294" s="42">
        <v>4</v>
      </c>
      <c r="M294" s="42">
        <v>0</v>
      </c>
      <c r="N294" s="42">
        <v>2</v>
      </c>
      <c r="O294" s="42">
        <v>2</v>
      </c>
      <c r="P294" s="217">
        <v>2</v>
      </c>
      <c r="Q294" s="218">
        <v>6</v>
      </c>
      <c r="R294" s="218">
        <v>8</v>
      </c>
      <c r="S294" s="219" t="s">
        <v>42</v>
      </c>
      <c r="T294" s="61" t="s">
        <v>218</v>
      </c>
      <c r="U294" s="179" t="s">
        <v>25</v>
      </c>
      <c r="V294" s="106">
        <v>0</v>
      </c>
      <c r="W294" s="106">
        <v>0</v>
      </c>
      <c r="X294" s="164">
        <v>0</v>
      </c>
      <c r="Y294" s="189">
        <v>92.415000000000006</v>
      </c>
      <c r="Z294" s="164">
        <v>0</v>
      </c>
      <c r="AA294" s="164">
        <v>0</v>
      </c>
      <c r="AB294" s="127" t="s">
        <v>155</v>
      </c>
      <c r="AC294" s="126"/>
      <c r="AD294" s="53"/>
      <c r="AE294" s="8"/>
      <c r="AF294" s="16"/>
      <c r="AG294" s="16"/>
      <c r="AH294" s="16"/>
      <c r="AI294" s="16"/>
      <c r="AJ294" s="16"/>
      <c r="AK294" s="16"/>
      <c r="AL294" s="16"/>
      <c r="AM294" s="16"/>
      <c r="AN294" s="16"/>
    </row>
    <row r="295" spans="1:40" ht="30">
      <c r="A295" s="15"/>
      <c r="B295" s="15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3"/>
      <c r="R295" s="43"/>
      <c r="S295" s="43"/>
      <c r="T295" s="61" t="s">
        <v>219</v>
      </c>
      <c r="U295" s="179" t="s">
        <v>5</v>
      </c>
      <c r="V295" s="180" t="s">
        <v>155</v>
      </c>
      <c r="W295" s="180" t="s">
        <v>155</v>
      </c>
      <c r="X295" s="180" t="s">
        <v>155</v>
      </c>
      <c r="Y295" s="220">
        <v>15</v>
      </c>
      <c r="Z295" s="139">
        <v>0</v>
      </c>
      <c r="AA295" s="139"/>
      <c r="AB295" s="220">
        <v>15</v>
      </c>
      <c r="AC295" s="126"/>
      <c r="AD295" s="53"/>
      <c r="AE295" s="8"/>
      <c r="AF295" s="16"/>
      <c r="AG295" s="16"/>
      <c r="AH295" s="16"/>
      <c r="AI295" s="16"/>
      <c r="AJ295" s="16"/>
      <c r="AK295" s="16"/>
      <c r="AL295" s="16"/>
      <c r="AM295" s="16"/>
      <c r="AN295" s="16"/>
    </row>
    <row r="296" spans="1:40" ht="45">
      <c r="A296" s="15"/>
      <c r="B296" s="15"/>
      <c r="C296" s="66">
        <v>6</v>
      </c>
      <c r="D296" s="66">
        <v>5</v>
      </c>
      <c r="E296" s="66">
        <v>6</v>
      </c>
      <c r="F296" s="66">
        <v>0</v>
      </c>
      <c r="G296" s="66">
        <v>8</v>
      </c>
      <c r="H296" s="66">
        <v>0</v>
      </c>
      <c r="I296" s="66">
        <v>1</v>
      </c>
      <c r="J296" s="66">
        <v>0</v>
      </c>
      <c r="K296" s="66">
        <v>2</v>
      </c>
      <c r="L296" s="66">
        <v>4</v>
      </c>
      <c r="M296" s="66">
        <v>2</v>
      </c>
      <c r="N296" s="66">
        <v>3</v>
      </c>
      <c r="O296" s="66">
        <v>2</v>
      </c>
      <c r="P296" s="66">
        <v>0</v>
      </c>
      <c r="Q296" s="43"/>
      <c r="R296" s="43"/>
      <c r="S296" s="43"/>
      <c r="T296" s="9" t="s">
        <v>206</v>
      </c>
      <c r="U296" s="215" t="s">
        <v>25</v>
      </c>
      <c r="V296" s="106">
        <v>52</v>
      </c>
      <c r="W296" s="88">
        <v>21</v>
      </c>
      <c r="X296" s="88">
        <v>0</v>
      </c>
      <c r="Y296" s="135">
        <v>0</v>
      </c>
      <c r="Z296" s="164">
        <f>SUM(Y296)</f>
        <v>0</v>
      </c>
      <c r="AA296" s="164">
        <f>SUM(Z296)</f>
        <v>0</v>
      </c>
      <c r="AB296" s="88" t="s">
        <v>155</v>
      </c>
      <c r="AC296" s="13">
        <v>2015</v>
      </c>
      <c r="AD296" s="53"/>
      <c r="AE296" s="8"/>
      <c r="AF296" s="16"/>
      <c r="AG296" s="16"/>
      <c r="AH296" s="16"/>
      <c r="AI296" s="16"/>
      <c r="AJ296" s="16"/>
      <c r="AK296" s="16"/>
      <c r="AL296" s="16"/>
      <c r="AM296" s="16"/>
      <c r="AN296" s="16"/>
    </row>
    <row r="297" spans="1:40" ht="75">
      <c r="A297" s="15"/>
      <c r="B297" s="15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3"/>
      <c r="R297" s="43"/>
      <c r="S297" s="43"/>
      <c r="T297" s="61" t="s">
        <v>338</v>
      </c>
      <c r="U297" s="215" t="s">
        <v>6</v>
      </c>
      <c r="V297" s="81">
        <f>V296/V234*100</f>
        <v>4.8570894825331594</v>
      </c>
      <c r="W297" s="81">
        <f>W296/W234*100</f>
        <v>2.1</v>
      </c>
      <c r="X297" s="164">
        <f>X296/X234*100</f>
        <v>0</v>
      </c>
      <c r="Y297" s="81">
        <v>0</v>
      </c>
      <c r="Z297" s="81">
        <v>0</v>
      </c>
      <c r="AA297" s="81">
        <v>0</v>
      </c>
      <c r="AB297" s="88">
        <v>4.9000000000000004</v>
      </c>
      <c r="AC297" s="126">
        <v>2014</v>
      </c>
      <c r="AD297" s="53"/>
      <c r="AE297" s="8"/>
      <c r="AF297" s="16"/>
      <c r="AG297" s="16"/>
      <c r="AH297" s="16"/>
      <c r="AI297" s="16"/>
      <c r="AJ297" s="16"/>
      <c r="AK297" s="16"/>
      <c r="AL297" s="16"/>
      <c r="AM297" s="16"/>
      <c r="AN297" s="16"/>
    </row>
    <row r="298" spans="1:40" ht="30">
      <c r="A298" s="15"/>
      <c r="B298" s="15"/>
      <c r="C298" s="42">
        <v>6</v>
      </c>
      <c r="D298" s="42">
        <v>5</v>
      </c>
      <c r="E298" s="42">
        <v>6</v>
      </c>
      <c r="F298" s="42">
        <v>0</v>
      </c>
      <c r="G298" s="42">
        <v>8</v>
      </c>
      <c r="H298" s="42">
        <v>0</v>
      </c>
      <c r="I298" s="42">
        <v>1</v>
      </c>
      <c r="J298" s="42">
        <v>0</v>
      </c>
      <c r="K298" s="42">
        <v>2</v>
      </c>
      <c r="L298" s="42">
        <v>4</v>
      </c>
      <c r="M298" s="42">
        <v>0</v>
      </c>
      <c r="N298" s="42">
        <v>2</v>
      </c>
      <c r="O298" s="42">
        <v>2</v>
      </c>
      <c r="P298" s="42">
        <v>0</v>
      </c>
      <c r="Q298" s="43">
        <v>5</v>
      </c>
      <c r="R298" s="43">
        <v>3</v>
      </c>
      <c r="S298" s="43" t="s">
        <v>43</v>
      </c>
      <c r="T298" s="61" t="s">
        <v>207</v>
      </c>
      <c r="U298" s="215" t="s">
        <v>25</v>
      </c>
      <c r="V298" s="106">
        <v>0</v>
      </c>
      <c r="W298" s="106">
        <v>0</v>
      </c>
      <c r="X298" s="88">
        <v>15</v>
      </c>
      <c r="Y298" s="189">
        <v>15</v>
      </c>
      <c r="Z298" s="164">
        <f>SUM(Y298)</f>
        <v>15</v>
      </c>
      <c r="AA298" s="164">
        <f>SUM(Z298)</f>
        <v>15</v>
      </c>
      <c r="AB298" s="127" t="s">
        <v>155</v>
      </c>
      <c r="AC298" s="126"/>
      <c r="AD298" s="53"/>
      <c r="AE298" s="8"/>
      <c r="AF298" s="16"/>
      <c r="AG298" s="16"/>
      <c r="AH298" s="16"/>
      <c r="AI298" s="16"/>
      <c r="AJ298" s="16"/>
      <c r="AK298" s="16"/>
      <c r="AL298" s="16"/>
      <c r="AM298" s="16"/>
      <c r="AN298" s="16"/>
    </row>
    <row r="299" spans="1:40" ht="30">
      <c r="A299" s="15"/>
      <c r="B299" s="15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3"/>
      <c r="R299" s="43"/>
      <c r="S299" s="43"/>
      <c r="T299" s="61" t="s">
        <v>317</v>
      </c>
      <c r="U299" s="179" t="s">
        <v>5</v>
      </c>
      <c r="V299" s="180" t="s">
        <v>155</v>
      </c>
      <c r="W299" s="180" t="s">
        <v>155</v>
      </c>
      <c r="X299" s="139">
        <v>70</v>
      </c>
      <c r="Y299" s="139">
        <v>70</v>
      </c>
      <c r="Z299" s="139">
        <v>70</v>
      </c>
      <c r="AA299" s="139">
        <v>70</v>
      </c>
      <c r="AB299" s="220">
        <f>SUM(X299:AA299)</f>
        <v>280</v>
      </c>
      <c r="AC299" s="126"/>
      <c r="AD299" s="53"/>
      <c r="AE299" s="8"/>
      <c r="AF299" s="16"/>
      <c r="AG299" s="16"/>
      <c r="AH299" s="16"/>
      <c r="AI299" s="16"/>
      <c r="AJ299" s="16"/>
      <c r="AK299" s="16"/>
      <c r="AL299" s="16"/>
      <c r="AM299" s="16"/>
      <c r="AN299" s="16"/>
    </row>
    <row r="300" spans="1:40" ht="30">
      <c r="A300" s="15"/>
      <c r="B300" s="15"/>
      <c r="C300" s="42">
        <v>6</v>
      </c>
      <c r="D300" s="42">
        <v>5</v>
      </c>
      <c r="E300" s="42">
        <v>6</v>
      </c>
      <c r="F300" s="42">
        <v>0</v>
      </c>
      <c r="G300" s="42">
        <v>8</v>
      </c>
      <c r="H300" s="42">
        <v>0</v>
      </c>
      <c r="I300" s="42">
        <v>1</v>
      </c>
      <c r="J300" s="42">
        <v>0</v>
      </c>
      <c r="K300" s="42">
        <v>2</v>
      </c>
      <c r="L300" s="42">
        <v>4</v>
      </c>
      <c r="M300" s="42">
        <v>0</v>
      </c>
      <c r="N300" s="42">
        <v>2</v>
      </c>
      <c r="O300" s="42">
        <v>2</v>
      </c>
      <c r="P300" s="42">
        <v>0</v>
      </c>
      <c r="Q300" s="43">
        <v>5</v>
      </c>
      <c r="R300" s="43">
        <v>4</v>
      </c>
      <c r="S300" s="43" t="s">
        <v>43</v>
      </c>
      <c r="T300" s="61" t="s">
        <v>208</v>
      </c>
      <c r="U300" s="179" t="s">
        <v>25</v>
      </c>
      <c r="V300" s="106">
        <v>0</v>
      </c>
      <c r="W300" s="106">
        <v>0</v>
      </c>
      <c r="X300" s="88">
        <v>15</v>
      </c>
      <c r="Y300" s="189">
        <v>15</v>
      </c>
      <c r="Z300" s="164">
        <f>SUM(Y300)</f>
        <v>15</v>
      </c>
      <c r="AA300" s="164">
        <f>SUM(Z300)</f>
        <v>15</v>
      </c>
      <c r="AB300" s="127" t="s">
        <v>155</v>
      </c>
      <c r="AC300" s="126"/>
      <c r="AD300" s="53"/>
      <c r="AE300" s="8"/>
      <c r="AF300" s="16"/>
      <c r="AG300" s="16"/>
      <c r="AH300" s="16"/>
      <c r="AI300" s="16"/>
      <c r="AJ300" s="16"/>
      <c r="AK300" s="16"/>
      <c r="AL300" s="16"/>
      <c r="AM300" s="16"/>
      <c r="AN300" s="16"/>
    </row>
    <row r="301" spans="1:40" ht="30">
      <c r="A301" s="15"/>
      <c r="B301" s="15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3"/>
      <c r="R301" s="43"/>
      <c r="S301" s="43"/>
      <c r="T301" s="61" t="s">
        <v>329</v>
      </c>
      <c r="U301" s="179" t="s">
        <v>4</v>
      </c>
      <c r="V301" s="180" t="s">
        <v>155</v>
      </c>
      <c r="W301" s="180" t="s">
        <v>155</v>
      </c>
      <c r="X301" s="139">
        <v>5</v>
      </c>
      <c r="Y301" s="139">
        <v>5</v>
      </c>
      <c r="Z301" s="139">
        <v>5</v>
      </c>
      <c r="AA301" s="139">
        <v>5</v>
      </c>
      <c r="AB301" s="220">
        <f>SUM(X301:AA301)</f>
        <v>20</v>
      </c>
      <c r="AC301" s="126"/>
      <c r="AD301" s="53"/>
      <c r="AE301" s="8"/>
      <c r="AF301" s="16"/>
      <c r="AG301" s="16"/>
      <c r="AH301" s="16"/>
      <c r="AI301" s="16"/>
      <c r="AJ301" s="16"/>
      <c r="AK301" s="16"/>
      <c r="AL301" s="16"/>
      <c r="AM301" s="16"/>
      <c r="AN301" s="16"/>
    </row>
    <row r="302" spans="1:40" ht="30">
      <c r="A302" s="15"/>
      <c r="B302" s="15"/>
      <c r="C302" s="42">
        <v>6</v>
      </c>
      <c r="D302" s="42">
        <v>5</v>
      </c>
      <c r="E302" s="42">
        <v>6</v>
      </c>
      <c r="F302" s="42">
        <v>0</v>
      </c>
      <c r="G302" s="42">
        <v>8</v>
      </c>
      <c r="H302" s="42">
        <v>0</v>
      </c>
      <c r="I302" s="42">
        <v>1</v>
      </c>
      <c r="J302" s="42">
        <v>0</v>
      </c>
      <c r="K302" s="42">
        <v>2</v>
      </c>
      <c r="L302" s="42">
        <v>4</v>
      </c>
      <c r="M302" s="42">
        <v>0</v>
      </c>
      <c r="N302" s="42">
        <v>2</v>
      </c>
      <c r="O302" s="42">
        <v>2</v>
      </c>
      <c r="P302" s="42">
        <v>0</v>
      </c>
      <c r="Q302" s="43">
        <v>5</v>
      </c>
      <c r="R302" s="43">
        <v>5</v>
      </c>
      <c r="S302" s="43" t="s">
        <v>43</v>
      </c>
      <c r="T302" s="61" t="s">
        <v>209</v>
      </c>
      <c r="U302" s="179" t="s">
        <v>25</v>
      </c>
      <c r="V302" s="106">
        <v>0</v>
      </c>
      <c r="W302" s="106">
        <v>0</v>
      </c>
      <c r="X302" s="88">
        <v>70</v>
      </c>
      <c r="Y302" s="189">
        <v>0</v>
      </c>
      <c r="Z302" s="164">
        <f>SUM(Y302)</f>
        <v>0</v>
      </c>
      <c r="AA302" s="164">
        <f>SUM(Z302)</f>
        <v>0</v>
      </c>
      <c r="AB302" s="127" t="s">
        <v>155</v>
      </c>
      <c r="AC302" s="126"/>
      <c r="AD302" s="53"/>
      <c r="AE302" s="8"/>
      <c r="AF302" s="16"/>
      <c r="AG302" s="16"/>
      <c r="AH302" s="16"/>
      <c r="AI302" s="16"/>
      <c r="AJ302" s="16"/>
      <c r="AK302" s="16"/>
      <c r="AL302" s="16"/>
      <c r="AM302" s="16"/>
      <c r="AN302" s="16"/>
    </row>
    <row r="303" spans="1:40" ht="30">
      <c r="A303" s="15"/>
      <c r="B303" s="15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3"/>
      <c r="R303" s="43"/>
      <c r="S303" s="43"/>
      <c r="T303" s="61" t="s">
        <v>318</v>
      </c>
      <c r="U303" s="179" t="s">
        <v>5</v>
      </c>
      <c r="V303" s="180" t="s">
        <v>155</v>
      </c>
      <c r="W303" s="180" t="s">
        <v>155</v>
      </c>
      <c r="X303" s="139">
        <v>150</v>
      </c>
      <c r="Y303" s="139">
        <v>0</v>
      </c>
      <c r="Z303" s="139">
        <v>0</v>
      </c>
      <c r="AA303" s="139">
        <v>0</v>
      </c>
      <c r="AB303" s="139">
        <v>150</v>
      </c>
      <c r="AC303" s="126"/>
      <c r="AD303" s="53"/>
      <c r="AE303" s="8"/>
      <c r="AF303" s="16"/>
      <c r="AG303" s="16"/>
      <c r="AH303" s="16"/>
      <c r="AI303" s="16"/>
      <c r="AJ303" s="16"/>
      <c r="AK303" s="16"/>
      <c r="AL303" s="16"/>
      <c r="AM303" s="16"/>
      <c r="AN303" s="16"/>
    </row>
    <row r="304" spans="1:40" ht="47.25">
      <c r="A304" s="15"/>
      <c r="B304" s="15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3"/>
      <c r="R304" s="143"/>
      <c r="S304" s="143"/>
      <c r="T304" s="45" t="s">
        <v>55</v>
      </c>
      <c r="U304" s="46" t="s">
        <v>25</v>
      </c>
      <c r="V304" s="82">
        <f>V305</f>
        <v>0</v>
      </c>
      <c r="W304" s="82">
        <f>W305</f>
        <v>0</v>
      </c>
      <c r="X304" s="82">
        <f>X305+X311</f>
        <v>6784.5</v>
      </c>
      <c r="Y304" s="191">
        <f>Y305+Y311</f>
        <v>7069.3</v>
      </c>
      <c r="Z304" s="82">
        <f>Z305+Z311</f>
        <v>7003.8</v>
      </c>
      <c r="AA304" s="82">
        <f>AA305+AA311</f>
        <v>7003.8</v>
      </c>
      <c r="AB304" s="82" t="s">
        <v>155</v>
      </c>
      <c r="AC304" s="76">
        <v>2019</v>
      </c>
      <c r="AD304" s="244">
        <f>SUM(V304:AA304)</f>
        <v>27861.399999999998</v>
      </c>
      <c r="AE304" s="8"/>
      <c r="AF304" s="16"/>
      <c r="AG304" s="16"/>
      <c r="AH304" s="16"/>
      <c r="AI304" s="16"/>
      <c r="AJ304" s="16"/>
      <c r="AK304" s="16"/>
      <c r="AL304" s="16"/>
      <c r="AM304" s="16"/>
      <c r="AN304" s="16"/>
    </row>
    <row r="305" spans="1:206" s="8" customFormat="1" ht="28.5">
      <c r="A305" s="64"/>
      <c r="B305" s="65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55"/>
      <c r="R305" s="55"/>
      <c r="S305" s="55"/>
      <c r="T305" s="170" t="s">
        <v>153</v>
      </c>
      <c r="U305" s="201" t="s">
        <v>25</v>
      </c>
      <c r="V305" s="202">
        <f>V307</f>
        <v>0</v>
      </c>
      <c r="W305" s="202">
        <f>W307</f>
        <v>0</v>
      </c>
      <c r="X305" s="202">
        <f>X307+X309</f>
        <v>6492.5</v>
      </c>
      <c r="Y305" s="202">
        <f>Y307+Y309</f>
        <v>7064.3</v>
      </c>
      <c r="Z305" s="202">
        <f>Z307+Z309</f>
        <v>6993.8</v>
      </c>
      <c r="AA305" s="202">
        <f>AA307+AA309</f>
        <v>6993.8</v>
      </c>
      <c r="AB305" s="202" t="s">
        <v>155</v>
      </c>
      <c r="AC305" s="13">
        <v>2019</v>
      </c>
      <c r="AD305" s="244">
        <f>SUM(V305:AA305)</f>
        <v>27544.399999999998</v>
      </c>
    </row>
    <row r="306" spans="1:206" s="8" customFormat="1" ht="60">
      <c r="A306" s="11"/>
      <c r="B306" s="1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3"/>
      <c r="R306" s="43"/>
      <c r="S306" s="43"/>
      <c r="T306" s="9" t="s">
        <v>287</v>
      </c>
      <c r="U306" s="215" t="s">
        <v>6</v>
      </c>
      <c r="V306" s="86">
        <v>0</v>
      </c>
      <c r="W306" s="86">
        <v>0</v>
      </c>
      <c r="X306" s="86">
        <f>X305/X304*100</f>
        <v>95.696071928660913</v>
      </c>
      <c r="Y306" s="86">
        <f>Y305/Y304*100</f>
        <v>99.929271639341948</v>
      </c>
      <c r="Z306" s="86">
        <f>Z305/Z304*100</f>
        <v>99.857220366086992</v>
      </c>
      <c r="AA306" s="86">
        <f>AA305/AA304*100</f>
        <v>99.857220366086992</v>
      </c>
      <c r="AB306" s="86">
        <v>99.8</v>
      </c>
      <c r="AC306" s="13">
        <v>2017</v>
      </c>
      <c r="AD306" s="244">
        <f>SUM(V306:AA306)</f>
        <v>395.33978430017686</v>
      </c>
    </row>
    <row r="307" spans="1:206" s="8" customFormat="1" ht="45">
      <c r="A307" s="11"/>
      <c r="B307" s="12"/>
      <c r="C307" s="66">
        <v>6</v>
      </c>
      <c r="D307" s="66">
        <v>5</v>
      </c>
      <c r="E307" s="66">
        <v>6</v>
      </c>
      <c r="F307" s="66">
        <v>0</v>
      </c>
      <c r="G307" s="66">
        <v>8</v>
      </c>
      <c r="H307" s="66">
        <v>0</v>
      </c>
      <c r="I307" s="66">
        <v>4</v>
      </c>
      <c r="J307" s="67">
        <v>0</v>
      </c>
      <c r="K307" s="67">
        <v>2</v>
      </c>
      <c r="L307" s="67">
        <v>5</v>
      </c>
      <c r="M307" s="67">
        <v>0</v>
      </c>
      <c r="N307" s="67">
        <v>1</v>
      </c>
      <c r="O307" s="67">
        <v>2</v>
      </c>
      <c r="P307" s="67">
        <v>3</v>
      </c>
      <c r="Q307" s="43">
        <v>0</v>
      </c>
      <c r="R307" s="43">
        <v>2</v>
      </c>
      <c r="S307" s="43" t="s">
        <v>41</v>
      </c>
      <c r="T307" s="37" t="s">
        <v>154</v>
      </c>
      <c r="U307" s="39" t="s">
        <v>25</v>
      </c>
      <c r="V307" s="86">
        <v>0</v>
      </c>
      <c r="W307" s="86">
        <v>0</v>
      </c>
      <c r="X307" s="85">
        <v>6362.5</v>
      </c>
      <c r="Y307" s="188">
        <v>7056.3</v>
      </c>
      <c r="Z307" s="86">
        <v>6971.5</v>
      </c>
      <c r="AA307" s="86">
        <f>SUM(Z307)</f>
        <v>6971.5</v>
      </c>
      <c r="AB307" s="85" t="s">
        <v>155</v>
      </c>
      <c r="AC307" s="13">
        <v>2019</v>
      </c>
      <c r="AD307" s="244">
        <f>SUM(V307:AA307)</f>
        <v>27361.8</v>
      </c>
    </row>
    <row r="308" spans="1:206" s="8" customFormat="1" ht="30">
      <c r="A308" s="12"/>
      <c r="B308" s="1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3"/>
      <c r="R308" s="43"/>
      <c r="S308" s="43"/>
      <c r="T308" s="61" t="s">
        <v>330</v>
      </c>
      <c r="U308" s="205" t="s">
        <v>25</v>
      </c>
      <c r="V308" s="180" t="s">
        <v>155</v>
      </c>
      <c r="W308" s="180" t="s">
        <v>155</v>
      </c>
      <c r="X308" s="181">
        <v>6.2</v>
      </c>
      <c r="Y308" s="181">
        <v>6.2</v>
      </c>
      <c r="Z308" s="181">
        <v>6.2</v>
      </c>
      <c r="AA308" s="181">
        <v>6.2</v>
      </c>
      <c r="AB308" s="181">
        <v>6.2</v>
      </c>
      <c r="AC308" s="13"/>
      <c r="AD308" s="53"/>
    </row>
    <row r="309" spans="1:206" s="8" customFormat="1" ht="39.75" customHeight="1">
      <c r="A309" s="11"/>
      <c r="B309" s="12"/>
      <c r="C309" s="42">
        <v>6</v>
      </c>
      <c r="D309" s="42">
        <v>5</v>
      </c>
      <c r="E309" s="42">
        <v>6</v>
      </c>
      <c r="F309" s="42">
        <v>0</v>
      </c>
      <c r="G309" s="42">
        <v>8</v>
      </c>
      <c r="H309" s="42">
        <v>0</v>
      </c>
      <c r="I309" s="42">
        <v>4</v>
      </c>
      <c r="J309" s="42">
        <v>0</v>
      </c>
      <c r="K309" s="42">
        <v>2</v>
      </c>
      <c r="L309" s="67">
        <v>5</v>
      </c>
      <c r="M309" s="67">
        <v>0</v>
      </c>
      <c r="N309" s="67">
        <v>1</v>
      </c>
      <c r="O309" s="67">
        <v>2</v>
      </c>
      <c r="P309" s="67">
        <v>3</v>
      </c>
      <c r="Q309" s="43">
        <v>0</v>
      </c>
      <c r="R309" s="43">
        <v>5</v>
      </c>
      <c r="S309" s="43" t="s">
        <v>41</v>
      </c>
      <c r="T309" s="61" t="s">
        <v>299</v>
      </c>
      <c r="U309" s="179" t="s">
        <v>25</v>
      </c>
      <c r="V309" s="180">
        <v>0</v>
      </c>
      <c r="W309" s="180">
        <v>0</v>
      </c>
      <c r="X309" s="85">
        <v>130</v>
      </c>
      <c r="Y309" s="204">
        <v>8</v>
      </c>
      <c r="Z309" s="180">
        <v>22.3</v>
      </c>
      <c r="AA309" s="180">
        <f>SUM(Z309)</f>
        <v>22.3</v>
      </c>
      <c r="AB309" s="180" t="s">
        <v>155</v>
      </c>
      <c r="AC309" s="13">
        <v>2019</v>
      </c>
      <c r="AD309" s="53"/>
    </row>
    <row r="310" spans="1:206" s="8" customFormat="1" ht="37.5" customHeight="1">
      <c r="A310" s="11"/>
      <c r="B310" s="1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3"/>
      <c r="R310" s="43"/>
      <c r="S310" s="43"/>
      <c r="T310" s="61" t="s">
        <v>123</v>
      </c>
      <c r="U310" s="179" t="s">
        <v>6</v>
      </c>
      <c r="V310" s="180" t="s">
        <v>155</v>
      </c>
      <c r="W310" s="180" t="s">
        <v>155</v>
      </c>
      <c r="X310" s="181">
        <v>100</v>
      </c>
      <c r="Y310" s="181">
        <v>100</v>
      </c>
      <c r="Z310" s="181">
        <v>100</v>
      </c>
      <c r="AA310" s="181">
        <v>100</v>
      </c>
      <c r="AB310" s="181">
        <v>100</v>
      </c>
      <c r="AC310" s="13"/>
      <c r="AD310" s="53"/>
    </row>
    <row r="311" spans="1:206" s="8" customFormat="1" ht="42.75">
      <c r="A311" s="11"/>
      <c r="B311" s="1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3"/>
      <c r="R311" s="43"/>
      <c r="S311" s="43"/>
      <c r="T311" s="170" t="s">
        <v>162</v>
      </c>
      <c r="U311" s="201" t="s">
        <v>25</v>
      </c>
      <c r="V311" s="202">
        <f>V315</f>
        <v>0</v>
      </c>
      <c r="W311" s="202">
        <f>W315</f>
        <v>0</v>
      </c>
      <c r="X311" s="202">
        <f>X313+X315</f>
        <v>292</v>
      </c>
      <c r="Y311" s="204">
        <f>Y313+Y315</f>
        <v>5</v>
      </c>
      <c r="Z311" s="202">
        <f>Z313+Z315</f>
        <v>10</v>
      </c>
      <c r="AA311" s="202">
        <f>AA313+AA315</f>
        <v>10</v>
      </c>
      <c r="AB311" s="202" t="s">
        <v>155</v>
      </c>
      <c r="AC311" s="13">
        <v>2019</v>
      </c>
      <c r="AD311" s="244">
        <f>SUM(V311:AA311)</f>
        <v>317</v>
      </c>
    </row>
    <row r="312" spans="1:206" s="8" customFormat="1" ht="30">
      <c r="A312" s="11"/>
      <c r="B312" s="1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3"/>
      <c r="R312" s="43"/>
      <c r="S312" s="43"/>
      <c r="T312" s="61" t="s">
        <v>124</v>
      </c>
      <c r="U312" s="215" t="s">
        <v>6</v>
      </c>
      <c r="V312" s="86">
        <v>0</v>
      </c>
      <c r="W312" s="86">
        <v>0</v>
      </c>
      <c r="X312" s="180">
        <v>100</v>
      </c>
      <c r="Y312" s="86">
        <v>100</v>
      </c>
      <c r="Z312" s="86">
        <v>100</v>
      </c>
      <c r="AA312" s="86">
        <v>100</v>
      </c>
      <c r="AB312" s="86">
        <v>100</v>
      </c>
      <c r="AC312" s="13">
        <v>2016</v>
      </c>
      <c r="AD312" s="53"/>
    </row>
    <row r="313" spans="1:206" s="8" customFormat="1" ht="30">
      <c r="A313" s="12"/>
      <c r="B313" s="12"/>
      <c r="C313" s="66">
        <v>6</v>
      </c>
      <c r="D313" s="66">
        <v>5</v>
      </c>
      <c r="E313" s="66">
        <v>6</v>
      </c>
      <c r="F313" s="66">
        <v>0</v>
      </c>
      <c r="G313" s="66">
        <v>8</v>
      </c>
      <c r="H313" s="66">
        <v>0</v>
      </c>
      <c r="I313" s="66">
        <v>4</v>
      </c>
      <c r="J313" s="66">
        <v>0</v>
      </c>
      <c r="K313" s="66">
        <v>2</v>
      </c>
      <c r="L313" s="67">
        <v>5</v>
      </c>
      <c r="M313" s="67">
        <v>0</v>
      </c>
      <c r="N313" s="67">
        <v>2</v>
      </c>
      <c r="O313" s="67">
        <v>2</v>
      </c>
      <c r="P313" s="67">
        <v>3</v>
      </c>
      <c r="Q313" s="43">
        <v>1</v>
      </c>
      <c r="R313" s="43">
        <v>1</v>
      </c>
      <c r="S313" s="43" t="s">
        <v>41</v>
      </c>
      <c r="T313" s="61" t="s">
        <v>298</v>
      </c>
      <c r="U313" s="215" t="s">
        <v>25</v>
      </c>
      <c r="V313" s="180">
        <v>0</v>
      </c>
      <c r="W313" s="86">
        <v>0</v>
      </c>
      <c r="X313" s="85">
        <v>282</v>
      </c>
      <c r="Y313" s="188">
        <v>0</v>
      </c>
      <c r="Z313" s="180">
        <v>0</v>
      </c>
      <c r="AA313" s="180">
        <f>SUM(Z313)</f>
        <v>0</v>
      </c>
      <c r="AB313" s="180" t="s">
        <v>155</v>
      </c>
      <c r="AC313" s="13">
        <v>2016</v>
      </c>
      <c r="AD313" s="53"/>
    </row>
    <row r="314" spans="1:206" s="8" customFormat="1" ht="30">
      <c r="A314" s="12"/>
      <c r="B314" s="1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3"/>
      <c r="R314" s="43"/>
      <c r="S314" s="43"/>
      <c r="T314" s="178" t="s">
        <v>322</v>
      </c>
      <c r="U314" s="179" t="s">
        <v>6</v>
      </c>
      <c r="V314" s="181">
        <v>0</v>
      </c>
      <c r="W314" s="181">
        <v>0</v>
      </c>
      <c r="X314" s="181">
        <v>100</v>
      </c>
      <c r="Y314" s="181">
        <v>0</v>
      </c>
      <c r="Z314" s="181">
        <v>0</v>
      </c>
      <c r="AA314" s="181">
        <v>0</v>
      </c>
      <c r="AB314" s="181">
        <v>100</v>
      </c>
      <c r="AC314" s="13"/>
      <c r="AD314" s="53"/>
    </row>
    <row r="315" spans="1:206" s="8" customFormat="1" ht="31.5" customHeight="1">
      <c r="A315" s="11"/>
      <c r="B315" s="12"/>
      <c r="C315" s="66">
        <v>6</v>
      </c>
      <c r="D315" s="66">
        <v>5</v>
      </c>
      <c r="E315" s="66">
        <v>6</v>
      </c>
      <c r="F315" s="66">
        <v>0</v>
      </c>
      <c r="G315" s="66">
        <v>8</v>
      </c>
      <c r="H315" s="66">
        <v>0</v>
      </c>
      <c r="I315" s="66">
        <v>4</v>
      </c>
      <c r="J315" s="66">
        <v>0</v>
      </c>
      <c r="K315" s="66">
        <v>2</v>
      </c>
      <c r="L315" s="67">
        <v>5</v>
      </c>
      <c r="M315" s="67">
        <v>0</v>
      </c>
      <c r="N315" s="67">
        <v>2</v>
      </c>
      <c r="O315" s="67">
        <v>2</v>
      </c>
      <c r="P315" s="67">
        <v>3</v>
      </c>
      <c r="Q315" s="43">
        <v>1</v>
      </c>
      <c r="R315" s="43">
        <v>2</v>
      </c>
      <c r="S315" s="43" t="s">
        <v>41</v>
      </c>
      <c r="T315" s="61" t="s">
        <v>300</v>
      </c>
      <c r="U315" s="179" t="s">
        <v>25</v>
      </c>
      <c r="V315" s="180">
        <v>0</v>
      </c>
      <c r="W315" s="180">
        <v>0</v>
      </c>
      <c r="X315" s="85">
        <v>10</v>
      </c>
      <c r="Y315" s="198">
        <v>5</v>
      </c>
      <c r="Z315" s="180">
        <v>10</v>
      </c>
      <c r="AA315" s="180">
        <v>10</v>
      </c>
      <c r="AB315" s="180" t="s">
        <v>155</v>
      </c>
      <c r="AC315" s="13">
        <v>2019</v>
      </c>
      <c r="AD315" s="53"/>
    </row>
    <row r="316" spans="1:206" s="8" customFormat="1" ht="30">
      <c r="A316" s="12"/>
      <c r="B316" s="1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3"/>
      <c r="R316" s="43"/>
      <c r="S316" s="43"/>
      <c r="T316" s="178" t="s">
        <v>309</v>
      </c>
      <c r="U316" s="179" t="s">
        <v>4</v>
      </c>
      <c r="V316" s="180" t="s">
        <v>155</v>
      </c>
      <c r="W316" s="180" t="s">
        <v>155</v>
      </c>
      <c r="X316" s="90">
        <v>4</v>
      </c>
      <c r="Y316" s="90">
        <v>3</v>
      </c>
      <c r="Z316" s="90">
        <v>3</v>
      </c>
      <c r="AA316" s="90">
        <v>3</v>
      </c>
      <c r="AB316" s="90">
        <f>SUM(X316:AA316)</f>
        <v>13</v>
      </c>
      <c r="AC316" s="13"/>
      <c r="AD316" s="53"/>
    </row>
    <row r="317" spans="1:206" ht="24" customHeight="1">
      <c r="A317" s="74"/>
      <c r="B317" s="74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9"/>
      <c r="R317" s="69"/>
      <c r="S317" s="69"/>
      <c r="T317" s="45" t="s">
        <v>37</v>
      </c>
      <c r="U317" s="46" t="s">
        <v>25</v>
      </c>
      <c r="V317" s="104">
        <f>V319+V324</f>
        <v>4723.7</v>
      </c>
      <c r="W317" s="104">
        <f>SUM(W324,W332,W319,W334)</f>
        <v>4937.75</v>
      </c>
      <c r="X317" s="104">
        <f>SUM(X324,X332,X319,X334)</f>
        <v>5575.0800000000008</v>
      </c>
      <c r="Y317" s="199">
        <f>SUM(Y324,Y332,Y319,Y334)</f>
        <v>6195.7999999999993</v>
      </c>
      <c r="Z317" s="104">
        <f>SUM(Z324,Z332,Z319,Z334)</f>
        <v>6136.5</v>
      </c>
      <c r="AA317" s="104">
        <f>SUM(AA324,AA332,AA319,AA334)</f>
        <v>6136.5</v>
      </c>
      <c r="AB317" s="96" t="s">
        <v>155</v>
      </c>
      <c r="AC317" s="76">
        <v>2019</v>
      </c>
      <c r="AD317" s="244">
        <f>SUM(V317:AA317)</f>
        <v>33705.33</v>
      </c>
      <c r="AE317" s="8"/>
    </row>
    <row r="318" spans="1:206" s="160" customFormat="1" ht="31.5">
      <c r="A318" s="158"/>
      <c r="B318" s="158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116"/>
      <c r="R318" s="116"/>
      <c r="S318" s="116"/>
      <c r="T318" s="159" t="s">
        <v>156</v>
      </c>
      <c r="U318" s="39" t="s">
        <v>25</v>
      </c>
      <c r="V318" s="140">
        <f t="shared" ref="V318:AA318" si="17">V317</f>
        <v>4723.7</v>
      </c>
      <c r="W318" s="140">
        <f t="shared" si="17"/>
        <v>4937.75</v>
      </c>
      <c r="X318" s="140">
        <f t="shared" si="17"/>
        <v>5575.0800000000008</v>
      </c>
      <c r="Y318" s="140">
        <f t="shared" si="17"/>
        <v>6195.7999999999993</v>
      </c>
      <c r="Z318" s="140">
        <f t="shared" si="17"/>
        <v>6136.5</v>
      </c>
      <c r="AA318" s="140">
        <f t="shared" si="17"/>
        <v>6136.5</v>
      </c>
      <c r="AB318" s="180" t="s">
        <v>155</v>
      </c>
      <c r="AC318" s="75"/>
      <c r="AD318" s="120"/>
      <c r="AE318" s="119"/>
    </row>
    <row r="319" spans="1:206" s="4" customFormat="1" ht="15.75">
      <c r="A319" s="6"/>
      <c r="B319" s="6"/>
      <c r="C319" s="42">
        <v>6</v>
      </c>
      <c r="D319" s="42">
        <v>5</v>
      </c>
      <c r="E319" s="42">
        <v>6</v>
      </c>
      <c r="F319" s="42">
        <v>0</v>
      </c>
      <c r="G319" s="42">
        <v>8</v>
      </c>
      <c r="H319" s="42">
        <v>0</v>
      </c>
      <c r="I319" s="42">
        <v>4</v>
      </c>
      <c r="J319" s="42">
        <v>0</v>
      </c>
      <c r="K319" s="42">
        <v>2</v>
      </c>
      <c r="L319" s="42">
        <v>9</v>
      </c>
      <c r="M319" s="42">
        <v>0</v>
      </c>
      <c r="N319" s="42">
        <v>0</v>
      </c>
      <c r="O319" s="42">
        <v>2</v>
      </c>
      <c r="P319" s="42">
        <v>0</v>
      </c>
      <c r="Q319" s="55">
        <v>5</v>
      </c>
      <c r="R319" s="55">
        <v>0</v>
      </c>
      <c r="S319" s="55" t="s">
        <v>54</v>
      </c>
      <c r="T319" s="37" t="s">
        <v>303</v>
      </c>
      <c r="U319" s="39" t="s">
        <v>25</v>
      </c>
      <c r="V319" s="128">
        <f t="shared" ref="V319:AA319" si="18">SUM(V322,V323)</f>
        <v>1031.7</v>
      </c>
      <c r="W319" s="140">
        <f t="shared" si="18"/>
        <v>1053.5999999999999</v>
      </c>
      <c r="X319" s="140">
        <f t="shared" si="18"/>
        <v>965</v>
      </c>
      <c r="Y319" s="200">
        <f t="shared" si="18"/>
        <v>984.9</v>
      </c>
      <c r="Z319" s="140">
        <f t="shared" si="18"/>
        <v>984.9</v>
      </c>
      <c r="AA319" s="140">
        <f t="shared" si="18"/>
        <v>984.9</v>
      </c>
      <c r="AB319" s="180" t="s">
        <v>155</v>
      </c>
      <c r="AC319" s="13">
        <v>2019</v>
      </c>
      <c r="AD319" s="244">
        <f>SUM(V319:AA319)</f>
        <v>6005</v>
      </c>
      <c r="AE319" s="8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</row>
    <row r="320" spans="1:206" s="4" customFormat="1" ht="15.75" hidden="1">
      <c r="A320" s="6"/>
      <c r="B320" s="6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3"/>
      <c r="R320" s="43"/>
      <c r="S320" s="43"/>
      <c r="T320" s="9" t="s">
        <v>23</v>
      </c>
      <c r="U320" s="215" t="s">
        <v>5</v>
      </c>
      <c r="V320" s="83">
        <v>2</v>
      </c>
      <c r="W320" s="141">
        <v>2</v>
      </c>
      <c r="X320" s="134">
        <v>2</v>
      </c>
      <c r="Y320" s="86">
        <v>2</v>
      </c>
      <c r="Z320" s="86">
        <v>2</v>
      </c>
      <c r="AA320" s="86">
        <v>2</v>
      </c>
      <c r="AB320" s="86">
        <v>2</v>
      </c>
      <c r="AC320" s="13">
        <v>2019</v>
      </c>
      <c r="AD320" s="53"/>
      <c r="AE320" s="8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</row>
    <row r="321" spans="1:206" s="4" customFormat="1" ht="30" hidden="1">
      <c r="A321" s="6"/>
      <c r="B321" s="6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3"/>
      <c r="R321" s="43"/>
      <c r="S321" s="43"/>
      <c r="T321" s="9" t="s">
        <v>24</v>
      </c>
      <c r="U321" s="215" t="s">
        <v>5</v>
      </c>
      <c r="V321" s="83">
        <v>1</v>
      </c>
      <c r="W321" s="141">
        <v>1</v>
      </c>
      <c r="X321" s="134">
        <v>1</v>
      </c>
      <c r="Y321" s="86">
        <v>1</v>
      </c>
      <c r="Z321" s="86">
        <v>1</v>
      </c>
      <c r="AA321" s="86">
        <v>1</v>
      </c>
      <c r="AB321" s="86">
        <v>1</v>
      </c>
      <c r="AC321" s="13">
        <v>2019</v>
      </c>
      <c r="AD321" s="53"/>
      <c r="AE321" s="8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</row>
    <row r="322" spans="1:206" s="4" customFormat="1" ht="30">
      <c r="A322" s="6"/>
      <c r="B322" s="6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3"/>
      <c r="R322" s="43"/>
      <c r="S322" s="43"/>
      <c r="T322" s="9" t="s">
        <v>350</v>
      </c>
      <c r="U322" s="215" t="s">
        <v>25</v>
      </c>
      <c r="V322" s="97">
        <v>975.9</v>
      </c>
      <c r="W322" s="180">
        <v>995.1</v>
      </c>
      <c r="X322" s="141">
        <v>906.7</v>
      </c>
      <c r="Y322" s="86">
        <v>926.4</v>
      </c>
      <c r="Z322" s="86">
        <f>SUM(Y322)</f>
        <v>926.4</v>
      </c>
      <c r="AA322" s="86">
        <f>SUM(Z322)</f>
        <v>926.4</v>
      </c>
      <c r="AB322" s="180">
        <f>SUM(V322:AA322)</f>
        <v>5656.9</v>
      </c>
      <c r="AC322" s="13">
        <v>2019</v>
      </c>
      <c r="AD322" s="53"/>
      <c r="AE322" s="8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</row>
    <row r="323" spans="1:206" s="4" customFormat="1" ht="28.5" customHeight="1">
      <c r="A323" s="6"/>
      <c r="B323" s="6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3"/>
      <c r="R323" s="43"/>
      <c r="S323" s="43"/>
      <c r="T323" s="9" t="s">
        <v>0</v>
      </c>
      <c r="U323" s="215" t="s">
        <v>25</v>
      </c>
      <c r="V323" s="97">
        <v>55.8</v>
      </c>
      <c r="W323" s="86">
        <v>58.5</v>
      </c>
      <c r="X323" s="180">
        <v>58.3</v>
      </c>
      <c r="Y323" s="86">
        <v>58.5</v>
      </c>
      <c r="Z323" s="86">
        <f>SUM(Y323)</f>
        <v>58.5</v>
      </c>
      <c r="AA323" s="86">
        <f>SUM(Z323)</f>
        <v>58.5</v>
      </c>
      <c r="AB323" s="180">
        <f>SUM(V323:AA323)</f>
        <v>348.1</v>
      </c>
      <c r="AC323" s="13">
        <v>2019</v>
      </c>
      <c r="AD323" s="53"/>
      <c r="AE323" s="8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</row>
    <row r="324" spans="1:206" ht="28.5">
      <c r="A324" s="74"/>
      <c r="B324" s="74"/>
      <c r="C324" s="42">
        <v>6</v>
      </c>
      <c r="D324" s="42">
        <v>5</v>
      </c>
      <c r="E324" s="42">
        <v>6</v>
      </c>
      <c r="F324" s="42">
        <v>0</v>
      </c>
      <c r="G324" s="42">
        <v>8</v>
      </c>
      <c r="H324" s="42">
        <v>0</v>
      </c>
      <c r="I324" s="42">
        <v>4</v>
      </c>
      <c r="J324" s="42">
        <v>0</v>
      </c>
      <c r="K324" s="42">
        <v>2</v>
      </c>
      <c r="L324" s="42">
        <v>9</v>
      </c>
      <c r="M324" s="42">
        <v>0</v>
      </c>
      <c r="N324" s="42">
        <v>0</v>
      </c>
      <c r="O324" s="42">
        <v>2</v>
      </c>
      <c r="P324" s="42">
        <v>0</v>
      </c>
      <c r="Q324" s="55">
        <v>5</v>
      </c>
      <c r="R324" s="55">
        <v>1</v>
      </c>
      <c r="S324" s="55" t="s">
        <v>54</v>
      </c>
      <c r="T324" s="37" t="s">
        <v>301</v>
      </c>
      <c r="U324" s="39" t="s">
        <v>25</v>
      </c>
      <c r="V324" s="128">
        <f>SUM(V327,V328,V329,V330,V331,V332)</f>
        <v>3692</v>
      </c>
      <c r="W324" s="140">
        <v>3884.15</v>
      </c>
      <c r="X324" s="128">
        <f>SUM(X327,X328,X329,X330,X331)</f>
        <v>4610.0800000000008</v>
      </c>
      <c r="Y324" s="200">
        <v>5210.8999999999996</v>
      </c>
      <c r="Z324" s="128">
        <f>SUM(Z327,Z328,Z329,Z330,Z331)</f>
        <v>5151.6000000000004</v>
      </c>
      <c r="AA324" s="128">
        <f>SUM(AA327,AA328,AA329,AA330,AA331)</f>
        <v>5151.6000000000004</v>
      </c>
      <c r="AB324" s="85" t="s">
        <v>155</v>
      </c>
      <c r="AC324" s="13">
        <v>2019</v>
      </c>
      <c r="AD324" s="244">
        <f>SUM(V324:AA324,V332,V334)</f>
        <v>27706.429999999993</v>
      </c>
      <c r="AE324" s="54"/>
    </row>
    <row r="325" spans="1:206" s="4" customFormat="1" ht="15.75" hidden="1">
      <c r="A325" s="6"/>
      <c r="B325" s="6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3"/>
      <c r="R325" s="43"/>
      <c r="S325" s="43"/>
      <c r="T325" s="9" t="s">
        <v>21</v>
      </c>
      <c r="U325" s="215" t="s">
        <v>5</v>
      </c>
      <c r="V325" s="83">
        <v>9</v>
      </c>
      <c r="W325" s="141">
        <v>9</v>
      </c>
      <c r="X325" s="131">
        <v>9</v>
      </c>
      <c r="Y325" s="86">
        <v>9</v>
      </c>
      <c r="Z325" s="86">
        <v>9</v>
      </c>
      <c r="AA325" s="86">
        <v>9</v>
      </c>
      <c r="AB325" s="86">
        <v>9</v>
      </c>
      <c r="AC325" s="13">
        <v>2019</v>
      </c>
      <c r="AD325" s="53"/>
      <c r="AE325" s="8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</row>
    <row r="326" spans="1:206" s="4" customFormat="1" ht="30" hidden="1">
      <c r="A326" s="6"/>
      <c r="B326" s="6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3"/>
      <c r="R326" s="43"/>
      <c r="S326" s="43"/>
      <c r="T326" s="9" t="s">
        <v>22</v>
      </c>
      <c r="U326" s="215" t="s">
        <v>5</v>
      </c>
      <c r="V326" s="83">
        <v>3</v>
      </c>
      <c r="W326" s="141">
        <v>3</v>
      </c>
      <c r="X326" s="131">
        <v>3</v>
      </c>
      <c r="Y326" s="86">
        <v>3</v>
      </c>
      <c r="Z326" s="86">
        <v>3</v>
      </c>
      <c r="AA326" s="86">
        <v>3</v>
      </c>
      <c r="AB326" s="86">
        <v>3</v>
      </c>
      <c r="AC326" s="13">
        <v>2019</v>
      </c>
      <c r="AD326" s="53"/>
      <c r="AE326" s="8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</row>
    <row r="327" spans="1:206" s="4" customFormat="1" ht="30" hidden="1">
      <c r="A327" s="6"/>
      <c r="B327" s="6"/>
      <c r="C327" s="42">
        <v>6</v>
      </c>
      <c r="D327" s="42">
        <v>5</v>
      </c>
      <c r="E327" s="42">
        <v>6</v>
      </c>
      <c r="F327" s="42">
        <v>0</v>
      </c>
      <c r="G327" s="42">
        <v>8</v>
      </c>
      <c r="H327" s="42">
        <v>0</v>
      </c>
      <c r="I327" s="42">
        <v>4</v>
      </c>
      <c r="J327" s="42">
        <v>0</v>
      </c>
      <c r="K327" s="42">
        <v>2</v>
      </c>
      <c r="L327" s="42">
        <v>9</v>
      </c>
      <c r="M327" s="42">
        <v>9</v>
      </c>
      <c r="N327" s="42">
        <v>0</v>
      </c>
      <c r="O327" s="42">
        <v>5</v>
      </c>
      <c r="P327" s="42">
        <v>1</v>
      </c>
      <c r="Q327" s="43"/>
      <c r="R327" s="43"/>
      <c r="S327" s="43"/>
      <c r="T327" s="9" t="s">
        <v>32</v>
      </c>
      <c r="U327" s="215" t="s">
        <v>25</v>
      </c>
      <c r="V327" s="97">
        <v>2709.4</v>
      </c>
      <c r="W327" s="85">
        <v>2557.6999999999998</v>
      </c>
      <c r="X327" s="130">
        <v>3341.1</v>
      </c>
      <c r="Y327" s="191">
        <v>3916.7</v>
      </c>
      <c r="Z327" s="97">
        <v>3915.3</v>
      </c>
      <c r="AA327" s="97">
        <f t="shared" ref="Z327:AA332" si="19">SUM(Z327)</f>
        <v>3915.3</v>
      </c>
      <c r="AB327" s="85">
        <f>SUM(V327:AA327)</f>
        <v>20355.5</v>
      </c>
      <c r="AC327" s="13">
        <v>2019</v>
      </c>
      <c r="AD327" s="53"/>
      <c r="AE327" s="54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</row>
    <row r="328" spans="1:206" s="4" customFormat="1" ht="30" hidden="1">
      <c r="A328" s="6"/>
      <c r="B328" s="6"/>
      <c r="C328" s="42">
        <v>6</v>
      </c>
      <c r="D328" s="42">
        <v>5</v>
      </c>
      <c r="E328" s="42">
        <v>6</v>
      </c>
      <c r="F328" s="42">
        <v>0</v>
      </c>
      <c r="G328" s="42">
        <v>8</v>
      </c>
      <c r="H328" s="42">
        <v>0</v>
      </c>
      <c r="I328" s="42">
        <v>4</v>
      </c>
      <c r="J328" s="42">
        <v>0</v>
      </c>
      <c r="K328" s="42">
        <v>2</v>
      </c>
      <c r="L328" s="42">
        <v>9</v>
      </c>
      <c r="M328" s="42">
        <v>9</v>
      </c>
      <c r="N328" s="42">
        <v>0</v>
      </c>
      <c r="O328" s="42">
        <v>5</v>
      </c>
      <c r="P328" s="42">
        <v>1</v>
      </c>
      <c r="Q328" s="43"/>
      <c r="R328" s="43"/>
      <c r="S328" s="43"/>
      <c r="T328" s="9" t="s">
        <v>28</v>
      </c>
      <c r="U328" s="215" t="s">
        <v>25</v>
      </c>
      <c r="V328" s="86">
        <v>928.1</v>
      </c>
      <c r="W328" s="180">
        <v>1216.5</v>
      </c>
      <c r="X328" s="131">
        <v>1264</v>
      </c>
      <c r="Y328" s="191">
        <v>1307.8</v>
      </c>
      <c r="Z328" s="86">
        <v>1167.9000000000001</v>
      </c>
      <c r="AA328" s="86">
        <f t="shared" si="19"/>
        <v>1167.9000000000001</v>
      </c>
      <c r="AB328" s="180">
        <f>SUM(V328:AA328)</f>
        <v>7052.1999999999989</v>
      </c>
      <c r="AC328" s="13">
        <v>2019</v>
      </c>
      <c r="AD328" s="53"/>
      <c r="AE328" s="54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</row>
    <row r="329" spans="1:206" s="4" customFormat="1" ht="60" hidden="1">
      <c r="A329" s="6"/>
      <c r="B329" s="6"/>
      <c r="C329" s="42">
        <v>6</v>
      </c>
      <c r="D329" s="42">
        <v>5</v>
      </c>
      <c r="E329" s="42">
        <v>6</v>
      </c>
      <c r="F329" s="42">
        <v>0</v>
      </c>
      <c r="G329" s="42">
        <v>8</v>
      </c>
      <c r="H329" s="42">
        <v>0</v>
      </c>
      <c r="I329" s="42">
        <v>4</v>
      </c>
      <c r="J329" s="42">
        <v>0</v>
      </c>
      <c r="K329" s="42">
        <v>2</v>
      </c>
      <c r="L329" s="42">
        <v>9</v>
      </c>
      <c r="M329" s="42">
        <v>9</v>
      </c>
      <c r="N329" s="42">
        <v>0</v>
      </c>
      <c r="O329" s="42">
        <v>5</v>
      </c>
      <c r="P329" s="42">
        <v>1</v>
      </c>
      <c r="Q329" s="43"/>
      <c r="R329" s="43"/>
      <c r="S329" s="43"/>
      <c r="T329" s="9" t="s">
        <v>29</v>
      </c>
      <c r="U329" s="215" t="s">
        <v>25</v>
      </c>
      <c r="V329" s="86">
        <v>46.4</v>
      </c>
      <c r="W329" s="180">
        <v>40.6</v>
      </c>
      <c r="X329" s="131">
        <v>2.2999999999999998</v>
      </c>
      <c r="Y329" s="86">
        <v>65.900000000000006</v>
      </c>
      <c r="Z329" s="86">
        <v>65.400000000000006</v>
      </c>
      <c r="AA329" s="86">
        <f t="shared" si="19"/>
        <v>65.400000000000006</v>
      </c>
      <c r="AB329" s="180">
        <f>SUM(V329:AA329)</f>
        <v>286</v>
      </c>
      <c r="AC329" s="13">
        <v>2019</v>
      </c>
      <c r="AD329" s="53"/>
      <c r="AE329" s="54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</row>
    <row r="330" spans="1:206" s="4" customFormat="1" ht="45" hidden="1">
      <c r="A330" s="6"/>
      <c r="B330" s="6"/>
      <c r="C330" s="42">
        <v>6</v>
      </c>
      <c r="D330" s="42">
        <v>5</v>
      </c>
      <c r="E330" s="42">
        <v>6</v>
      </c>
      <c r="F330" s="42">
        <v>0</v>
      </c>
      <c r="G330" s="42">
        <v>8</v>
      </c>
      <c r="H330" s="42">
        <v>0</v>
      </c>
      <c r="I330" s="42">
        <v>4</v>
      </c>
      <c r="J330" s="42">
        <v>0</v>
      </c>
      <c r="K330" s="42">
        <v>2</v>
      </c>
      <c r="L330" s="42">
        <v>9</v>
      </c>
      <c r="M330" s="42">
        <v>9</v>
      </c>
      <c r="N330" s="42">
        <v>0</v>
      </c>
      <c r="O330" s="42">
        <v>5</v>
      </c>
      <c r="P330" s="42">
        <v>1</v>
      </c>
      <c r="Q330" s="43"/>
      <c r="R330" s="43"/>
      <c r="S330" s="43"/>
      <c r="T330" s="9" t="s">
        <v>30</v>
      </c>
      <c r="U330" s="215" t="s">
        <v>25</v>
      </c>
      <c r="V330" s="86">
        <v>2</v>
      </c>
      <c r="W330" s="180">
        <v>2.68</v>
      </c>
      <c r="X330" s="131">
        <v>2.68</v>
      </c>
      <c r="Y330" s="86">
        <v>3</v>
      </c>
      <c r="Z330" s="86">
        <f t="shared" si="19"/>
        <v>3</v>
      </c>
      <c r="AA330" s="86">
        <f>SUM(Z330)</f>
        <v>3</v>
      </c>
      <c r="AB330" s="180">
        <f>SUM(V330:AA330)</f>
        <v>16.36</v>
      </c>
      <c r="AC330" s="13">
        <v>2019</v>
      </c>
      <c r="AD330" s="53"/>
      <c r="AE330" s="8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</row>
    <row r="331" spans="1:206" s="4" customFormat="1" ht="15.75" hidden="1">
      <c r="A331" s="6"/>
      <c r="B331" s="6"/>
      <c r="C331" s="42">
        <v>6</v>
      </c>
      <c r="D331" s="42">
        <v>5</v>
      </c>
      <c r="E331" s="42">
        <v>6</v>
      </c>
      <c r="F331" s="42">
        <v>0</v>
      </c>
      <c r="G331" s="42">
        <v>8</v>
      </c>
      <c r="H331" s="42">
        <v>0</v>
      </c>
      <c r="I331" s="42">
        <v>4</v>
      </c>
      <c r="J331" s="42">
        <v>0</v>
      </c>
      <c r="K331" s="42">
        <v>2</v>
      </c>
      <c r="L331" s="42">
        <v>9</v>
      </c>
      <c r="M331" s="42">
        <v>9</v>
      </c>
      <c r="N331" s="42">
        <v>0</v>
      </c>
      <c r="O331" s="42">
        <v>5</v>
      </c>
      <c r="P331" s="42">
        <v>9</v>
      </c>
      <c r="Q331" s="43"/>
      <c r="R331" s="43"/>
      <c r="S331" s="43"/>
      <c r="T331" s="37" t="s">
        <v>35</v>
      </c>
      <c r="U331" s="215" t="s">
        <v>25</v>
      </c>
      <c r="V331" s="86">
        <v>0.1</v>
      </c>
      <c r="W331" s="180">
        <v>0</v>
      </c>
      <c r="X331" s="131">
        <v>0</v>
      </c>
      <c r="Y331" s="86">
        <v>0</v>
      </c>
      <c r="Z331" s="86">
        <f t="shared" si="19"/>
        <v>0</v>
      </c>
      <c r="AA331" s="86">
        <f t="shared" si="19"/>
        <v>0</v>
      </c>
      <c r="AB331" s="180">
        <f>SUM(V331:AA331)</f>
        <v>0.1</v>
      </c>
      <c r="AC331" s="13">
        <v>2019</v>
      </c>
      <c r="AD331" s="53"/>
      <c r="AE331" s="8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</row>
    <row r="332" spans="1:206" s="4" customFormat="1" ht="74.25" hidden="1">
      <c r="A332" s="6"/>
      <c r="B332" s="6"/>
      <c r="C332" s="42">
        <v>6</v>
      </c>
      <c r="D332" s="42">
        <v>5</v>
      </c>
      <c r="E332" s="42">
        <v>6</v>
      </c>
      <c r="F332" s="42">
        <v>0</v>
      </c>
      <c r="G332" s="42">
        <v>7</v>
      </c>
      <c r="H332" s="42">
        <v>0</v>
      </c>
      <c r="I332" s="42">
        <v>5</v>
      </c>
      <c r="J332" s="42">
        <v>0</v>
      </c>
      <c r="K332" s="42">
        <v>2</v>
      </c>
      <c r="L332" s="42">
        <v>9</v>
      </c>
      <c r="M332" s="42">
        <v>9</v>
      </c>
      <c r="N332" s="42">
        <v>0</v>
      </c>
      <c r="O332" s="49">
        <v>5</v>
      </c>
      <c r="P332" s="49">
        <v>1</v>
      </c>
      <c r="Q332" s="50"/>
      <c r="R332" s="50"/>
      <c r="S332" s="50"/>
      <c r="T332" s="9" t="s">
        <v>302</v>
      </c>
      <c r="U332" s="215" t="s">
        <v>25</v>
      </c>
      <c r="V332" s="86">
        <v>6</v>
      </c>
      <c r="W332" s="180">
        <v>0</v>
      </c>
      <c r="X332" s="180">
        <v>0</v>
      </c>
      <c r="Y332" s="86">
        <v>0</v>
      </c>
      <c r="Z332" s="86">
        <v>0</v>
      </c>
      <c r="AA332" s="86">
        <f t="shared" si="19"/>
        <v>0</v>
      </c>
      <c r="AB332" s="180" t="s">
        <v>155</v>
      </c>
      <c r="AC332" s="13">
        <v>2014</v>
      </c>
      <c r="AD332" s="2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</row>
    <row r="333" spans="1:206" s="4" customFormat="1" ht="57" hidden="1">
      <c r="A333" s="6"/>
      <c r="B333" s="6"/>
      <c r="C333" s="42">
        <v>6</v>
      </c>
      <c r="D333" s="42">
        <v>5</v>
      </c>
      <c r="E333" s="42">
        <v>6</v>
      </c>
      <c r="F333" s="113">
        <v>0</v>
      </c>
      <c r="G333" s="113">
        <v>7</v>
      </c>
      <c r="H333" s="113">
        <v>0</v>
      </c>
      <c r="I333" s="113">
        <v>5</v>
      </c>
      <c r="J333" s="42">
        <v>0</v>
      </c>
      <c r="K333" s="42">
        <v>2</v>
      </c>
      <c r="L333" s="42">
        <v>9</v>
      </c>
      <c r="M333" s="42">
        <v>9</v>
      </c>
      <c r="N333" s="42">
        <v>0</v>
      </c>
      <c r="O333" s="42">
        <v>5</v>
      </c>
      <c r="P333" s="42">
        <v>1</v>
      </c>
      <c r="Q333" s="50"/>
      <c r="R333" s="50"/>
      <c r="S333" s="50"/>
      <c r="T333" s="37" t="s">
        <v>39</v>
      </c>
      <c r="U333" s="215" t="s">
        <v>25</v>
      </c>
      <c r="V333" s="180">
        <v>6</v>
      </c>
      <c r="W333" s="180">
        <v>0</v>
      </c>
      <c r="X333" s="180">
        <v>0</v>
      </c>
      <c r="Y333" s="180">
        <v>0</v>
      </c>
      <c r="Z333" s="180">
        <v>0</v>
      </c>
      <c r="AA333" s="180">
        <v>0</v>
      </c>
      <c r="AB333" s="180">
        <f>SUM(V333:AA333)</f>
        <v>6</v>
      </c>
      <c r="AC333" s="13">
        <v>2015</v>
      </c>
      <c r="AD333" s="2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V333" s="1"/>
      <c r="GW333" s="1"/>
      <c r="GX333" s="1"/>
    </row>
    <row r="334" spans="1:206" s="4" customFormat="1" ht="28.5" hidden="1">
      <c r="A334" s="6"/>
      <c r="B334" s="6"/>
      <c r="C334" s="42">
        <v>6</v>
      </c>
      <c r="D334" s="42">
        <v>5</v>
      </c>
      <c r="E334" s="42">
        <v>6</v>
      </c>
      <c r="F334" s="42">
        <v>0</v>
      </c>
      <c r="G334" s="42">
        <v>8</v>
      </c>
      <c r="H334" s="42">
        <v>0</v>
      </c>
      <c r="I334" s="42">
        <v>4</v>
      </c>
      <c r="J334" s="42">
        <v>0</v>
      </c>
      <c r="K334" s="42">
        <v>2</v>
      </c>
      <c r="L334" s="42">
        <v>9</v>
      </c>
      <c r="M334" s="42">
        <v>9</v>
      </c>
      <c r="N334" s="42">
        <v>0</v>
      </c>
      <c r="O334" s="42">
        <v>5</v>
      </c>
      <c r="P334" s="42">
        <v>9</v>
      </c>
      <c r="Q334" s="43"/>
      <c r="R334" s="43"/>
      <c r="S334" s="43"/>
      <c r="T334" s="37" t="s">
        <v>158</v>
      </c>
      <c r="U334" s="39" t="s">
        <v>25</v>
      </c>
      <c r="V334" s="128">
        <v>0.1</v>
      </c>
      <c r="W334" s="128">
        <f>SUM(W337,W339)</f>
        <v>0</v>
      </c>
      <c r="X334" s="140">
        <f>SUM(X337,X339)</f>
        <v>0</v>
      </c>
      <c r="Y334" s="128">
        <f>SUM(Y337,Y339)</f>
        <v>0</v>
      </c>
      <c r="Z334" s="128">
        <f>SUM(Z337,Z339)</f>
        <v>0</v>
      </c>
      <c r="AA334" s="128">
        <f>SUM(AA337,AA339)</f>
        <v>0</v>
      </c>
      <c r="AB334" s="180" t="s">
        <v>155</v>
      </c>
      <c r="AC334" s="13">
        <v>2014</v>
      </c>
      <c r="AD334" s="53"/>
      <c r="AE334" s="8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</row>
    <row r="335" spans="1:206" s="4" customFormat="1" ht="26.25">
      <c r="A335" s="6"/>
      <c r="B335" s="6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60"/>
      <c r="R335" s="60"/>
      <c r="S335" s="60"/>
      <c r="T335" s="182"/>
      <c r="U335" s="183"/>
      <c r="V335" s="184"/>
      <c r="W335" s="184"/>
      <c r="X335" s="185"/>
      <c r="Y335" s="184"/>
      <c r="Z335" s="184"/>
      <c r="AA335" s="184"/>
      <c r="AB335" s="186" t="s">
        <v>326</v>
      </c>
      <c r="AC335" s="58"/>
      <c r="AD335" s="53"/>
      <c r="AE335" s="8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</row>
    <row r="336" spans="1:206" s="4" customFormat="1">
      <c r="A336" s="6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2"/>
      <c r="U336" s="2"/>
      <c r="V336" s="79"/>
      <c r="W336" s="146"/>
      <c r="X336" s="129"/>
      <c r="Y336" s="79"/>
      <c r="Z336" s="77"/>
      <c r="AA336" s="77"/>
      <c r="AB336" s="2"/>
      <c r="AC336" s="2"/>
      <c r="AD336" s="2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</row>
    <row r="337" spans="1:206" s="4" customFormat="1">
      <c r="A337" s="6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2"/>
      <c r="U337" s="2"/>
      <c r="V337" s="79"/>
      <c r="W337" s="146"/>
      <c r="X337" s="129"/>
      <c r="Y337" s="79"/>
      <c r="Z337" s="77"/>
      <c r="AA337" s="77"/>
      <c r="AB337" s="2"/>
      <c r="AC337" s="2"/>
      <c r="AD337" s="2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</row>
    <row r="338" spans="1:206" s="4" customFormat="1" ht="15.75">
      <c r="A338" s="6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2"/>
      <c r="U338" s="2"/>
      <c r="V338" s="151"/>
      <c r="W338" s="146"/>
      <c r="X338" s="129"/>
      <c r="Y338" s="79"/>
      <c r="Z338" s="77"/>
      <c r="AA338" s="77"/>
      <c r="AB338" s="2"/>
      <c r="AC338" s="2"/>
      <c r="AD338" s="2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</row>
    <row r="339" spans="1:206" s="4" customFormat="1" ht="15.75">
      <c r="A339" s="6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U339" s="2"/>
      <c r="V339" s="151"/>
      <c r="W339" s="146"/>
      <c r="X339" s="129"/>
      <c r="Y339" s="79"/>
      <c r="Z339" s="77"/>
      <c r="AA339" s="77"/>
      <c r="AB339" s="2"/>
      <c r="AC339" s="2"/>
      <c r="AD339" s="2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</row>
    <row r="340" spans="1:206" s="4" customFormat="1" ht="15.75">
      <c r="A340" s="6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U340" s="2"/>
      <c r="V340" s="151"/>
      <c r="W340" s="146"/>
      <c r="X340" s="154"/>
      <c r="Y340" s="155"/>
      <c r="Z340" s="156"/>
      <c r="AA340" s="156"/>
      <c r="AB340" s="150"/>
      <c r="AC340" s="2"/>
      <c r="AD340" s="2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</row>
    <row r="341" spans="1:206" s="4" customFormat="1" ht="86.25" thickBot="1">
      <c r="A341" s="6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U341" s="2"/>
      <c r="V341" s="152"/>
      <c r="W341" s="146"/>
      <c r="X341" s="148"/>
      <c r="Y341" s="148"/>
      <c r="Z341" s="148"/>
      <c r="AA341" s="149"/>
      <c r="AB341" s="149"/>
      <c r="AC341" s="147" t="s">
        <v>56</v>
      </c>
      <c r="AD341" s="2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</row>
    <row r="342" spans="1:206" s="4" customFormat="1" ht="15.75">
      <c r="A342" s="6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U342" s="2"/>
      <c r="V342" s="152"/>
      <c r="W342" s="146"/>
      <c r="X342" s="154"/>
      <c r="Y342" s="155"/>
      <c r="Z342" s="156"/>
      <c r="AA342" s="156"/>
      <c r="AB342" s="150"/>
      <c r="AC342" s="2"/>
      <c r="AD342" s="2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</row>
    <row r="343" spans="1:206" s="4" customFormat="1">
      <c r="A343" s="6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U343" s="2"/>
      <c r="V343" s="155"/>
      <c r="W343" s="146"/>
      <c r="X343" s="154"/>
      <c r="Y343" s="155"/>
      <c r="Z343" s="156"/>
      <c r="AA343" s="156"/>
      <c r="AB343" s="150"/>
      <c r="AC343" s="2"/>
      <c r="AD343" s="2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</row>
    <row r="344" spans="1:206" s="4" customFormat="1" ht="15.75">
      <c r="A344" s="6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153"/>
      <c r="U344" s="2"/>
      <c r="V344" s="157"/>
      <c r="W344" s="146"/>
      <c r="X344" s="129"/>
      <c r="Y344" s="79"/>
      <c r="Z344" s="77"/>
      <c r="AA344" s="77"/>
      <c r="AB344" s="2"/>
      <c r="AC344" s="2"/>
      <c r="AD344" s="2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</row>
    <row r="345" spans="1:206" s="4" customFormat="1">
      <c r="A345" s="6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2"/>
      <c r="U345" s="2"/>
      <c r="V345" s="79"/>
      <c r="W345" s="146"/>
      <c r="X345" s="129"/>
      <c r="Y345" s="79"/>
      <c r="Z345" s="77"/>
      <c r="AA345" s="77"/>
      <c r="AB345" s="2"/>
      <c r="AC345" s="2"/>
      <c r="AD345" s="2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</row>
    <row r="346" spans="1:206" s="4" customFormat="1">
      <c r="A346" s="6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2"/>
      <c r="U346" s="2"/>
      <c r="V346" s="79"/>
      <c r="W346" s="146"/>
      <c r="X346" s="129"/>
      <c r="Y346" s="79"/>
      <c r="Z346" s="77"/>
      <c r="AA346" s="77"/>
      <c r="AB346" s="2"/>
      <c r="AC346" s="2"/>
      <c r="AD346" s="2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</row>
    <row r="347" spans="1:206" s="4" customFormat="1">
      <c r="A347" s="6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2"/>
      <c r="U347" s="2"/>
      <c r="V347" s="79"/>
      <c r="W347" s="146"/>
      <c r="X347" s="129"/>
      <c r="Y347" s="79"/>
      <c r="Z347" s="77"/>
      <c r="AA347" s="77"/>
      <c r="AB347" s="2"/>
      <c r="AC347" s="2"/>
      <c r="AD347" s="2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</row>
    <row r="348" spans="1:206" s="4" customFormat="1">
      <c r="A348" s="6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2"/>
      <c r="U348" s="2"/>
      <c r="V348" s="79"/>
      <c r="W348" s="146"/>
      <c r="X348" s="129"/>
      <c r="Y348" s="79"/>
      <c r="Z348" s="77"/>
      <c r="AA348" s="77"/>
      <c r="AB348" s="2"/>
      <c r="AC348" s="2"/>
      <c r="AD348" s="2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</row>
    <row r="349" spans="1:206" s="4" customFormat="1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2"/>
      <c r="U349" s="2"/>
      <c r="V349" s="79"/>
      <c r="W349" s="146"/>
      <c r="X349" s="129"/>
      <c r="Y349" s="79"/>
      <c r="Z349" s="77"/>
      <c r="AA349" s="77"/>
      <c r="AB349" s="2"/>
      <c r="AC349" s="2"/>
      <c r="AD349" s="2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</row>
    <row r="350" spans="1:206" s="4" customFormat="1">
      <c r="A350" s="6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2"/>
      <c r="U350" s="2"/>
      <c r="V350" s="79"/>
      <c r="W350" s="146"/>
      <c r="X350" s="129"/>
      <c r="Y350" s="79"/>
      <c r="Z350" s="77"/>
      <c r="AA350" s="77"/>
      <c r="AB350" s="2"/>
      <c r="AC350" s="2"/>
      <c r="AD350" s="2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</row>
    <row r="351" spans="1:206" s="4" customFormat="1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2"/>
      <c r="U351" s="2"/>
      <c r="V351" s="79"/>
      <c r="W351" s="146"/>
      <c r="X351" s="129"/>
      <c r="Y351" s="79"/>
      <c r="Z351" s="77"/>
      <c r="AA351" s="77"/>
      <c r="AB351" s="2"/>
      <c r="AC351" s="2"/>
      <c r="AD351" s="2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</row>
    <row r="352" spans="1:206" s="4" customFormat="1">
      <c r="A352" s="6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2"/>
      <c r="U352" s="2"/>
      <c r="V352" s="79"/>
      <c r="W352" s="146"/>
      <c r="X352" s="129"/>
      <c r="Y352" s="79"/>
      <c r="Z352" s="77"/>
      <c r="AA352" s="77"/>
      <c r="AB352" s="2"/>
      <c r="AC352" s="2"/>
      <c r="AD352" s="2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</row>
    <row r="353" spans="1:206" s="4" customFormat="1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2"/>
      <c r="U353" s="2"/>
      <c r="V353" s="79"/>
      <c r="W353" s="146"/>
      <c r="X353" s="129"/>
      <c r="Y353" s="79"/>
      <c r="Z353" s="77"/>
      <c r="AA353" s="77"/>
      <c r="AB353" s="2"/>
      <c r="AC353" s="2"/>
      <c r="AD353" s="2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</row>
    <row r="354" spans="1:206" s="4" customFormat="1">
      <c r="A354" s="6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2"/>
      <c r="U354" s="2"/>
      <c r="V354" s="79"/>
      <c r="W354" s="146"/>
      <c r="X354" s="129"/>
      <c r="Y354" s="79"/>
      <c r="Z354" s="77"/>
      <c r="AA354" s="77"/>
      <c r="AB354" s="2"/>
      <c r="AC354" s="2"/>
      <c r="AD354" s="2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</row>
    <row r="355" spans="1:206" s="4" customFormat="1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2"/>
      <c r="U355" s="2"/>
      <c r="V355" s="79"/>
      <c r="W355" s="146"/>
      <c r="X355" s="129"/>
      <c r="Y355" s="79"/>
      <c r="Z355" s="77"/>
      <c r="AA355" s="77"/>
      <c r="AB355" s="2"/>
      <c r="AC355" s="2"/>
      <c r="AD355" s="2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</row>
    <row r="356" spans="1:206" s="4" customFormat="1">
      <c r="A356" s="6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2"/>
      <c r="U356" s="2"/>
      <c r="V356" s="79"/>
      <c r="W356" s="146"/>
      <c r="X356" s="129"/>
      <c r="Y356" s="79"/>
      <c r="Z356" s="77"/>
      <c r="AA356" s="77"/>
      <c r="AB356" s="2"/>
      <c r="AC356" s="2"/>
      <c r="AD356" s="2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</row>
    <row r="357" spans="1:206" s="4" customFormat="1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2"/>
      <c r="U357" s="2"/>
      <c r="V357" s="79"/>
      <c r="W357" s="146"/>
      <c r="X357" s="129"/>
      <c r="Y357" s="79"/>
      <c r="Z357" s="77"/>
      <c r="AA357" s="77"/>
      <c r="AB357" s="2"/>
      <c r="AC357" s="2"/>
      <c r="AD357" s="2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</row>
    <row r="358" spans="1:206" s="4" customFormat="1">
      <c r="A358" s="6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2"/>
      <c r="U358" s="2"/>
      <c r="V358" s="79"/>
      <c r="W358" s="146"/>
      <c r="X358" s="129"/>
      <c r="Y358" s="79"/>
      <c r="Z358" s="77"/>
      <c r="AA358" s="77"/>
      <c r="AB358" s="2"/>
      <c r="AC358" s="2"/>
      <c r="AD358" s="2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</row>
    <row r="359" spans="1:206" s="4" customFormat="1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2"/>
      <c r="U359" s="2"/>
      <c r="V359" s="79"/>
      <c r="W359" s="146"/>
      <c r="X359" s="129"/>
      <c r="Y359" s="79"/>
      <c r="Z359" s="77"/>
      <c r="AA359" s="77"/>
      <c r="AB359" s="2"/>
      <c r="AC359" s="2"/>
      <c r="AD359" s="2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</row>
    <row r="360" spans="1:206" s="4" customFormat="1">
      <c r="A360" s="6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2"/>
      <c r="U360" s="2"/>
      <c r="V360" s="79"/>
      <c r="W360" s="146"/>
      <c r="X360" s="129"/>
      <c r="Y360" s="79"/>
      <c r="Z360" s="77"/>
      <c r="AA360" s="77"/>
      <c r="AB360" s="2"/>
      <c r="AC360" s="2"/>
      <c r="AD360" s="2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</row>
    <row r="361" spans="1:206" s="4" customFormat="1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2"/>
      <c r="U361" s="2"/>
      <c r="V361" s="79"/>
      <c r="W361" s="146"/>
      <c r="X361" s="129"/>
      <c r="Y361" s="79"/>
      <c r="Z361" s="77"/>
      <c r="AA361" s="77"/>
      <c r="AB361" s="2"/>
      <c r="AC361" s="2"/>
      <c r="AD361" s="2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</row>
    <row r="362" spans="1:206" s="4" customFormat="1">
      <c r="A362" s="6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2"/>
      <c r="U362" s="2"/>
      <c r="V362" s="79"/>
      <c r="W362" s="146"/>
      <c r="X362" s="129"/>
      <c r="Y362" s="79"/>
      <c r="Z362" s="77"/>
      <c r="AA362" s="77"/>
      <c r="AB362" s="2"/>
      <c r="AC362" s="2"/>
      <c r="AD362" s="2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</row>
    <row r="363" spans="1:206" s="4" customFormat="1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2"/>
      <c r="U363" s="2"/>
      <c r="V363" s="79"/>
      <c r="W363" s="146"/>
      <c r="X363" s="129"/>
      <c r="Y363" s="79"/>
      <c r="Z363" s="77"/>
      <c r="AA363" s="77"/>
      <c r="AB363" s="2"/>
      <c r="AC363" s="2"/>
      <c r="AD363" s="2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</row>
    <row r="364" spans="1:206" s="4" customFormat="1">
      <c r="A364" s="6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2"/>
      <c r="U364" s="2"/>
      <c r="V364" s="79"/>
      <c r="W364" s="146"/>
      <c r="X364" s="129"/>
      <c r="Y364" s="79"/>
      <c r="Z364" s="77"/>
      <c r="AA364" s="77"/>
      <c r="AB364" s="2"/>
      <c r="AC364" s="2"/>
      <c r="AD364" s="2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</row>
    <row r="365" spans="1:206" s="4" customFormat="1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2"/>
      <c r="U365" s="2"/>
      <c r="V365" s="79"/>
      <c r="W365" s="146"/>
      <c r="X365" s="129"/>
      <c r="Y365" s="79"/>
      <c r="Z365" s="77"/>
      <c r="AA365" s="77"/>
      <c r="AB365" s="2"/>
      <c r="AC365" s="2"/>
      <c r="AD365" s="2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</row>
    <row r="366" spans="1:206" s="4" customFormat="1">
      <c r="A366" s="6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2"/>
      <c r="U366" s="2"/>
      <c r="V366" s="79"/>
      <c r="W366" s="146"/>
      <c r="X366" s="129"/>
      <c r="Y366" s="79"/>
      <c r="Z366" s="77"/>
      <c r="AA366" s="77"/>
      <c r="AB366" s="2"/>
      <c r="AC366" s="2"/>
      <c r="AD366" s="2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</row>
    <row r="367" spans="1:206" s="4" customFormat="1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2"/>
      <c r="U367" s="2"/>
      <c r="V367" s="79"/>
      <c r="W367" s="146"/>
      <c r="X367" s="129"/>
      <c r="Y367" s="79"/>
      <c r="Z367" s="77"/>
      <c r="AA367" s="77"/>
      <c r="AB367" s="2"/>
      <c r="AC367" s="2"/>
      <c r="AD367" s="2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</row>
    <row r="368" spans="1:206" s="4" customFormat="1">
      <c r="A368" s="6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2"/>
      <c r="U368" s="2"/>
      <c r="V368" s="79"/>
      <c r="W368" s="146"/>
      <c r="X368" s="129"/>
      <c r="Y368" s="79"/>
      <c r="Z368" s="77"/>
      <c r="AA368" s="77"/>
      <c r="AB368" s="2"/>
      <c r="AC368" s="2"/>
      <c r="AD368" s="2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</row>
    <row r="369" spans="1:206" s="4" customFormat="1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2"/>
      <c r="U369" s="2"/>
      <c r="V369" s="79"/>
      <c r="W369" s="146"/>
      <c r="X369" s="129"/>
      <c r="Y369" s="79"/>
      <c r="Z369" s="77"/>
      <c r="AA369" s="77"/>
      <c r="AB369" s="2"/>
      <c r="AC369" s="2"/>
      <c r="AD369" s="2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</row>
    <row r="370" spans="1:206" s="4" customFormat="1">
      <c r="A370" s="6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2"/>
      <c r="U370" s="2"/>
      <c r="V370" s="79"/>
      <c r="W370" s="146"/>
      <c r="X370" s="129"/>
      <c r="Y370" s="79"/>
      <c r="Z370" s="77"/>
      <c r="AA370" s="77"/>
      <c r="AB370" s="2"/>
      <c r="AC370" s="2"/>
      <c r="AD370" s="2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</row>
    <row r="371" spans="1:206" s="4" customFormat="1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2"/>
      <c r="U371" s="2"/>
      <c r="V371" s="79"/>
      <c r="W371" s="146"/>
      <c r="X371" s="129"/>
      <c r="Y371" s="79"/>
      <c r="Z371" s="77"/>
      <c r="AA371" s="77"/>
      <c r="AB371" s="2"/>
      <c r="AC371" s="2"/>
      <c r="AD371" s="2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</row>
    <row r="372" spans="1:206" s="4" customFormat="1">
      <c r="A372" s="6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2"/>
      <c r="U372" s="2"/>
      <c r="V372" s="79"/>
      <c r="W372" s="146"/>
      <c r="X372" s="129"/>
      <c r="Y372" s="79"/>
      <c r="Z372" s="77"/>
      <c r="AA372" s="77"/>
      <c r="AB372" s="2"/>
      <c r="AC372" s="2"/>
      <c r="AD372" s="2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</row>
    <row r="373" spans="1:206" s="4" customFormat="1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2"/>
      <c r="U373" s="2"/>
      <c r="V373" s="79"/>
      <c r="W373" s="146"/>
      <c r="X373" s="129"/>
      <c r="Y373" s="79"/>
      <c r="Z373" s="77"/>
      <c r="AA373" s="77"/>
      <c r="AB373" s="2"/>
      <c r="AC373" s="2"/>
      <c r="AD373" s="2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</row>
    <row r="374" spans="1:206" s="4" customFormat="1">
      <c r="A374" s="6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2"/>
      <c r="U374" s="2"/>
      <c r="V374" s="79"/>
      <c r="W374" s="146"/>
      <c r="X374" s="129"/>
      <c r="Y374" s="79"/>
      <c r="Z374" s="77"/>
      <c r="AA374" s="77"/>
      <c r="AB374" s="2"/>
      <c r="AC374" s="2"/>
      <c r="AD374" s="2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</row>
    <row r="375" spans="1:206" s="4" customFormat="1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2"/>
      <c r="U375" s="2"/>
      <c r="V375" s="79"/>
      <c r="W375" s="146"/>
      <c r="X375" s="129"/>
      <c r="Y375" s="79"/>
      <c r="Z375" s="77"/>
      <c r="AA375" s="77"/>
      <c r="AB375" s="2"/>
      <c r="AC375" s="2"/>
      <c r="AD375" s="2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</row>
    <row r="376" spans="1:206" s="4" customFormat="1">
      <c r="A376" s="6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2"/>
      <c r="U376" s="2"/>
      <c r="V376" s="79"/>
      <c r="W376" s="146"/>
      <c r="X376" s="129"/>
      <c r="Y376" s="79"/>
      <c r="Z376" s="77"/>
      <c r="AA376" s="77"/>
      <c r="AB376" s="2"/>
      <c r="AC376" s="2"/>
      <c r="AD376" s="2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</row>
    <row r="377" spans="1:206" s="4" customFormat="1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2"/>
      <c r="U377" s="2"/>
      <c r="V377" s="79"/>
      <c r="W377" s="146"/>
      <c r="X377" s="129"/>
      <c r="Y377" s="79"/>
      <c r="Z377" s="77"/>
      <c r="AA377" s="77"/>
      <c r="AB377" s="2"/>
      <c r="AC377" s="2"/>
      <c r="AD377" s="2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</row>
    <row r="378" spans="1:206" s="4" customFormat="1">
      <c r="A378" s="6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2"/>
      <c r="U378" s="2"/>
      <c r="V378" s="79"/>
      <c r="W378" s="146"/>
      <c r="X378" s="129"/>
      <c r="Y378" s="79"/>
      <c r="Z378" s="77"/>
      <c r="AA378" s="77"/>
      <c r="AB378" s="2"/>
      <c r="AC378" s="2"/>
      <c r="AD378" s="2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</row>
    <row r="379" spans="1:206" s="4" customFormat="1">
      <c r="A379" s="6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2"/>
      <c r="U379" s="2"/>
      <c r="V379" s="79"/>
      <c r="W379" s="146"/>
      <c r="X379" s="129"/>
      <c r="Y379" s="79"/>
      <c r="Z379" s="77"/>
      <c r="AA379" s="77"/>
      <c r="AB379" s="2"/>
      <c r="AC379" s="2"/>
      <c r="AD379" s="2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</row>
    <row r="380" spans="1:206" s="4" customFormat="1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2"/>
      <c r="U380" s="2"/>
      <c r="V380" s="79"/>
      <c r="W380" s="146"/>
      <c r="X380" s="129"/>
      <c r="Y380" s="79"/>
      <c r="Z380" s="77"/>
      <c r="AA380" s="77"/>
      <c r="AB380" s="2"/>
      <c r="AC380" s="2"/>
      <c r="AD380" s="2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</row>
    <row r="381" spans="1:206" s="4" customFormat="1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2"/>
      <c r="U381" s="2"/>
      <c r="V381" s="79"/>
      <c r="W381" s="146"/>
      <c r="X381" s="129"/>
      <c r="Y381" s="79"/>
      <c r="Z381" s="77"/>
      <c r="AA381" s="77"/>
      <c r="AB381" s="2"/>
      <c r="AC381" s="2"/>
      <c r="AD381" s="2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</row>
    <row r="382" spans="1:206" s="4" customFormat="1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2"/>
      <c r="U382" s="2"/>
      <c r="V382" s="79"/>
      <c r="W382" s="146"/>
      <c r="X382" s="129"/>
      <c r="Y382" s="79"/>
      <c r="Z382" s="77"/>
      <c r="AA382" s="77"/>
      <c r="AB382" s="2"/>
      <c r="AC382" s="2"/>
      <c r="AD382" s="2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</row>
    <row r="383" spans="1:206" s="4" customFormat="1">
      <c r="A383" s="6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2"/>
      <c r="U383" s="2"/>
      <c r="V383" s="79"/>
      <c r="W383" s="146"/>
      <c r="X383" s="129"/>
      <c r="Y383" s="79"/>
      <c r="Z383" s="77"/>
      <c r="AA383" s="77"/>
      <c r="AB383" s="2"/>
      <c r="AC383" s="2"/>
      <c r="AD383" s="2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</row>
    <row r="384" spans="1:206" s="4" customFormat="1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2"/>
      <c r="U384" s="2"/>
      <c r="V384" s="79"/>
      <c r="W384" s="146"/>
      <c r="X384" s="129"/>
      <c r="Y384" s="79"/>
      <c r="Z384" s="77"/>
      <c r="AA384" s="77"/>
      <c r="AB384" s="2"/>
      <c r="AC384" s="2"/>
      <c r="AD384" s="2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</row>
    <row r="385" spans="1:206" s="4" customFormat="1">
      <c r="A385" s="6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2"/>
      <c r="U385" s="2"/>
      <c r="V385" s="79"/>
      <c r="W385" s="146"/>
      <c r="X385" s="129"/>
      <c r="Y385" s="79"/>
      <c r="Z385" s="77"/>
      <c r="AA385" s="77"/>
      <c r="AB385" s="2"/>
      <c r="AC385" s="2"/>
      <c r="AD385" s="2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</row>
    <row r="386" spans="1:206" s="4" customFormat="1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2"/>
      <c r="U386" s="2"/>
      <c r="V386" s="79"/>
      <c r="W386" s="146"/>
      <c r="X386" s="129"/>
      <c r="Y386" s="79"/>
      <c r="Z386" s="77"/>
      <c r="AA386" s="77"/>
      <c r="AB386" s="2"/>
      <c r="AC386" s="2"/>
      <c r="AD386" s="2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</row>
    <row r="387" spans="1:206" s="4" customFormat="1">
      <c r="A387" s="6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2"/>
      <c r="U387" s="2"/>
      <c r="V387" s="79"/>
      <c r="W387" s="146"/>
      <c r="X387" s="129"/>
      <c r="Y387" s="79"/>
      <c r="Z387" s="77"/>
      <c r="AA387" s="77"/>
      <c r="AB387" s="2"/>
      <c r="AC387" s="2"/>
      <c r="AD387" s="2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</row>
    <row r="388" spans="1:206" s="4" customFormat="1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2"/>
      <c r="U388" s="2"/>
      <c r="V388" s="79"/>
      <c r="W388" s="146"/>
      <c r="X388" s="129"/>
      <c r="Y388" s="79"/>
      <c r="Z388" s="77"/>
      <c r="AA388" s="77"/>
      <c r="AB388" s="2"/>
      <c r="AC388" s="2"/>
      <c r="AD388" s="2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</row>
    <row r="389" spans="1:206" s="4" customFormat="1">
      <c r="A389" s="6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2"/>
      <c r="U389" s="2"/>
      <c r="V389" s="79"/>
      <c r="W389" s="146"/>
      <c r="X389" s="129"/>
      <c r="Y389" s="79"/>
      <c r="Z389" s="77"/>
      <c r="AA389" s="77"/>
      <c r="AB389" s="2"/>
      <c r="AC389" s="2"/>
      <c r="AD389" s="2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</row>
    <row r="390" spans="1:206" s="4" customFormat="1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2"/>
      <c r="U390" s="2"/>
      <c r="V390" s="79"/>
      <c r="W390" s="146"/>
      <c r="X390" s="129"/>
      <c r="Y390" s="79"/>
      <c r="Z390" s="77"/>
      <c r="AA390" s="77"/>
      <c r="AB390" s="2"/>
      <c r="AC390" s="2"/>
      <c r="AD390" s="2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</row>
    <row r="391" spans="1:206" s="4" customFormat="1">
      <c r="A391" s="6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2"/>
      <c r="U391" s="2"/>
      <c r="V391" s="79"/>
      <c r="W391" s="146"/>
      <c r="X391" s="129"/>
      <c r="Y391" s="79"/>
      <c r="Z391" s="77"/>
      <c r="AA391" s="77"/>
      <c r="AB391" s="2"/>
      <c r="AC391" s="2"/>
      <c r="AD391" s="2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</row>
    <row r="392" spans="1:206" s="4" customFormat="1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2"/>
      <c r="U392" s="2"/>
      <c r="V392" s="79"/>
      <c r="W392" s="146"/>
      <c r="X392" s="129"/>
      <c r="Y392" s="79"/>
      <c r="Z392" s="77"/>
      <c r="AA392" s="77"/>
      <c r="AB392" s="2"/>
      <c r="AC392" s="2"/>
      <c r="AD392" s="2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</row>
    <row r="393" spans="1:206" s="4" customFormat="1">
      <c r="A393" s="6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2"/>
      <c r="U393" s="2"/>
      <c r="V393" s="79"/>
      <c r="W393" s="146"/>
      <c r="X393" s="129"/>
      <c r="Y393" s="79"/>
      <c r="Z393" s="77"/>
      <c r="AA393" s="77"/>
      <c r="AB393" s="2"/>
      <c r="AC393" s="2"/>
      <c r="AD393" s="2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</row>
    <row r="394" spans="1:206" s="4" customFormat="1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2"/>
      <c r="U394" s="2"/>
      <c r="V394" s="79"/>
      <c r="W394" s="146"/>
      <c r="X394" s="129"/>
      <c r="Y394" s="79"/>
      <c r="Z394" s="77"/>
      <c r="AA394" s="77"/>
      <c r="AB394" s="2"/>
      <c r="AC394" s="2"/>
      <c r="AD394" s="2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</row>
    <row r="395" spans="1:206" s="4" customFormat="1">
      <c r="A395" s="6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2"/>
      <c r="U395" s="2"/>
      <c r="V395" s="79"/>
      <c r="W395" s="146"/>
      <c r="X395" s="129"/>
      <c r="Y395" s="79"/>
      <c r="Z395" s="77"/>
      <c r="AA395" s="77"/>
      <c r="AB395" s="2"/>
      <c r="AC395" s="2"/>
      <c r="AD395" s="2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</row>
    <row r="396" spans="1:206" s="4" customFormat="1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2"/>
      <c r="U396" s="2"/>
      <c r="V396" s="79"/>
      <c r="W396" s="146"/>
      <c r="X396" s="129"/>
      <c r="Y396" s="79"/>
      <c r="Z396" s="77"/>
      <c r="AA396" s="77"/>
      <c r="AB396" s="2"/>
      <c r="AC396" s="2"/>
      <c r="AD396" s="2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</row>
    <row r="397" spans="1:206" s="4" customFormat="1">
      <c r="A397" s="6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2"/>
      <c r="U397" s="2"/>
      <c r="V397" s="79"/>
      <c r="W397" s="146"/>
      <c r="X397" s="129"/>
      <c r="Y397" s="79"/>
      <c r="Z397" s="77"/>
      <c r="AA397" s="77"/>
      <c r="AB397" s="2"/>
      <c r="AC397" s="2"/>
      <c r="AD397" s="2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</row>
    <row r="398" spans="1:206" s="4" customFormat="1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2"/>
      <c r="U398" s="2"/>
      <c r="V398" s="79"/>
      <c r="W398" s="146"/>
      <c r="X398" s="129"/>
      <c r="Y398" s="79"/>
      <c r="Z398" s="77"/>
      <c r="AA398" s="77"/>
      <c r="AB398" s="2"/>
      <c r="AC398" s="2"/>
      <c r="AD398" s="2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</row>
    <row r="399" spans="1:206" s="4" customFormat="1">
      <c r="A399" s="6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2"/>
      <c r="U399" s="2"/>
      <c r="V399" s="79"/>
      <c r="W399" s="146"/>
      <c r="X399" s="129"/>
      <c r="Y399" s="79"/>
      <c r="Z399" s="77"/>
      <c r="AA399" s="77"/>
      <c r="AB399" s="2"/>
      <c r="AC399" s="2"/>
      <c r="AD399" s="2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</row>
    <row r="400" spans="1:206" s="4" customFormat="1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2"/>
      <c r="U400" s="2"/>
      <c r="V400" s="79"/>
      <c r="W400" s="146"/>
      <c r="X400" s="129"/>
      <c r="Y400" s="79"/>
      <c r="Z400" s="77"/>
      <c r="AA400" s="77"/>
      <c r="AB400" s="2"/>
      <c r="AC400" s="2"/>
      <c r="AD400" s="2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</row>
    <row r="401" spans="1:206" s="4" customFormat="1">
      <c r="A401" s="6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2"/>
      <c r="U401" s="2"/>
      <c r="V401" s="79"/>
      <c r="W401" s="146"/>
      <c r="X401" s="129"/>
      <c r="Y401" s="79"/>
      <c r="Z401" s="77"/>
      <c r="AA401" s="77"/>
      <c r="AB401" s="2"/>
      <c r="AC401" s="2"/>
      <c r="AD401" s="2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</row>
    <row r="402" spans="1:206" s="4" customFormat="1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2"/>
      <c r="U402" s="2"/>
      <c r="V402" s="79"/>
      <c r="W402" s="146"/>
      <c r="X402" s="129"/>
      <c r="Y402" s="79"/>
      <c r="Z402" s="77"/>
      <c r="AA402" s="77"/>
      <c r="AB402" s="2"/>
      <c r="AC402" s="2"/>
      <c r="AD402" s="2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</row>
    <row r="403" spans="1:206" s="4" customFormat="1">
      <c r="A403" s="6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2"/>
      <c r="U403" s="2"/>
      <c r="V403" s="79"/>
      <c r="W403" s="146"/>
      <c r="X403" s="129"/>
      <c r="Y403" s="79"/>
      <c r="Z403" s="77"/>
      <c r="AA403" s="77"/>
      <c r="AB403" s="2"/>
      <c r="AC403" s="2"/>
      <c r="AD403" s="2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</row>
    <row r="404" spans="1:206" s="4" customFormat="1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2"/>
      <c r="U404" s="2"/>
      <c r="V404" s="79"/>
      <c r="W404" s="146"/>
      <c r="X404" s="129"/>
      <c r="Y404" s="79"/>
      <c r="Z404" s="77"/>
      <c r="AA404" s="77"/>
      <c r="AB404" s="2"/>
      <c r="AC404" s="2"/>
      <c r="AD404" s="2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</row>
    <row r="405" spans="1:206" s="4" customFormat="1">
      <c r="A405" s="6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2"/>
      <c r="U405" s="2"/>
      <c r="V405" s="79"/>
      <c r="W405" s="146"/>
      <c r="X405" s="129"/>
      <c r="Y405" s="79"/>
      <c r="Z405" s="77"/>
      <c r="AA405" s="77"/>
      <c r="AB405" s="2"/>
      <c r="AC405" s="2"/>
      <c r="AD405" s="2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</row>
    <row r="406" spans="1:206" s="4" customFormat="1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2"/>
      <c r="U406" s="2"/>
      <c r="V406" s="79"/>
      <c r="W406" s="146"/>
      <c r="X406" s="129"/>
      <c r="Y406" s="79"/>
      <c r="Z406" s="77"/>
      <c r="AA406" s="77"/>
      <c r="AB406" s="2"/>
      <c r="AC406" s="2"/>
      <c r="AD406" s="2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</row>
    <row r="407" spans="1:206" s="4" customFormat="1">
      <c r="A407" s="6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2"/>
      <c r="U407" s="2"/>
      <c r="V407" s="79"/>
      <c r="W407" s="146"/>
      <c r="X407" s="129"/>
      <c r="Y407" s="79"/>
      <c r="Z407" s="77"/>
      <c r="AA407" s="77"/>
      <c r="AB407" s="2"/>
      <c r="AC407" s="2"/>
      <c r="AD407" s="2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</row>
    <row r="408" spans="1:206" s="4" customFormat="1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2"/>
      <c r="U408" s="2"/>
      <c r="V408" s="79"/>
      <c r="W408" s="146"/>
      <c r="X408" s="129"/>
      <c r="Y408" s="79"/>
      <c r="Z408" s="77"/>
      <c r="AA408" s="77"/>
      <c r="AB408" s="2"/>
      <c r="AC408" s="2"/>
      <c r="AD408" s="2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</row>
    <row r="409" spans="1:206" s="4" customFormat="1">
      <c r="A409" s="6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2"/>
      <c r="U409" s="2"/>
      <c r="V409" s="79"/>
      <c r="W409" s="146"/>
      <c r="X409" s="129"/>
      <c r="Y409" s="79"/>
      <c r="Z409" s="77"/>
      <c r="AA409" s="77"/>
      <c r="AB409" s="2"/>
      <c r="AC409" s="2"/>
      <c r="AD409" s="2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</row>
    <row r="410" spans="1:206" s="4" customFormat="1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2"/>
      <c r="U410" s="2"/>
      <c r="V410" s="79"/>
      <c r="W410" s="146"/>
      <c r="X410" s="129"/>
      <c r="Y410" s="79"/>
      <c r="Z410" s="77"/>
      <c r="AA410" s="77"/>
      <c r="AB410" s="2"/>
      <c r="AC410" s="2"/>
      <c r="AD410" s="2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</row>
    <row r="411" spans="1:206" s="4" customFormat="1">
      <c r="A411" s="6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2"/>
      <c r="U411" s="2"/>
      <c r="V411" s="79"/>
      <c r="W411" s="146"/>
      <c r="X411" s="129"/>
      <c r="Y411" s="79"/>
      <c r="Z411" s="77"/>
      <c r="AA411" s="77"/>
      <c r="AB411" s="2"/>
      <c r="AC411" s="2"/>
      <c r="AD411" s="2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</row>
    <row r="412" spans="1:206" s="4" customFormat="1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2"/>
      <c r="U412" s="2"/>
      <c r="V412" s="79"/>
      <c r="W412" s="146"/>
      <c r="X412" s="129"/>
      <c r="Y412" s="79"/>
      <c r="Z412" s="77"/>
      <c r="AA412" s="77"/>
      <c r="AB412" s="2"/>
      <c r="AC412" s="2"/>
      <c r="AD412" s="2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</row>
    <row r="413" spans="1:206" s="4" customFormat="1">
      <c r="A413" s="6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2"/>
      <c r="U413" s="2"/>
      <c r="V413" s="79"/>
      <c r="W413" s="146"/>
      <c r="X413" s="129"/>
      <c r="Y413" s="79"/>
      <c r="Z413" s="77"/>
      <c r="AA413" s="77"/>
      <c r="AB413" s="2"/>
      <c r="AC413" s="2"/>
      <c r="AD413" s="2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</row>
    <row r="414" spans="1:206" s="4" customFormat="1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2"/>
      <c r="U414" s="2"/>
      <c r="V414" s="79"/>
      <c r="W414" s="146"/>
      <c r="X414" s="129"/>
      <c r="Y414" s="79"/>
      <c r="Z414" s="77"/>
      <c r="AA414" s="77"/>
      <c r="AB414" s="2"/>
      <c r="AC414" s="2"/>
      <c r="AD414" s="2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</row>
    <row r="415" spans="1:206" s="4" customFormat="1">
      <c r="A415" s="6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2"/>
      <c r="U415" s="2"/>
      <c r="V415" s="79"/>
      <c r="W415" s="146"/>
      <c r="X415" s="129"/>
      <c r="Y415" s="79"/>
      <c r="Z415" s="77"/>
      <c r="AA415" s="77"/>
      <c r="AB415" s="2"/>
      <c r="AC415" s="2"/>
      <c r="AD415" s="2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</row>
    <row r="416" spans="1:206" s="4" customFormat="1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2"/>
      <c r="U416" s="2"/>
      <c r="V416" s="79"/>
      <c r="W416" s="146"/>
      <c r="X416" s="129"/>
      <c r="Y416" s="79"/>
      <c r="Z416" s="77"/>
      <c r="AA416" s="77"/>
      <c r="AB416" s="2"/>
      <c r="AC416" s="2"/>
      <c r="AD416" s="2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</row>
    <row r="417" spans="1:206" s="4" customFormat="1">
      <c r="A417" s="6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2"/>
      <c r="U417" s="2"/>
      <c r="V417" s="79"/>
      <c r="W417" s="146"/>
      <c r="X417" s="129"/>
      <c r="Y417" s="79"/>
      <c r="Z417" s="77"/>
      <c r="AA417" s="77"/>
      <c r="AB417" s="2"/>
      <c r="AC417" s="2"/>
      <c r="AD417" s="2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</row>
    <row r="418" spans="1:206" s="4" customFormat="1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2"/>
      <c r="U418" s="2"/>
      <c r="V418" s="79"/>
      <c r="W418" s="146"/>
      <c r="X418" s="129"/>
      <c r="Y418" s="79"/>
      <c r="Z418" s="77"/>
      <c r="AA418" s="77"/>
      <c r="AB418" s="2"/>
      <c r="AC418" s="2"/>
      <c r="AD418" s="2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</row>
    <row r="419" spans="1:206" s="4" customFormat="1">
      <c r="A419" s="6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2"/>
      <c r="U419" s="2"/>
      <c r="V419" s="79"/>
      <c r="W419" s="146"/>
      <c r="X419" s="129"/>
      <c r="Y419" s="79"/>
      <c r="Z419" s="77"/>
      <c r="AA419" s="77"/>
      <c r="AB419" s="2"/>
      <c r="AC419" s="2"/>
      <c r="AD419" s="2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</row>
    <row r="420" spans="1:206" s="4" customFormat="1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2"/>
      <c r="U420" s="2"/>
      <c r="V420" s="79"/>
      <c r="W420" s="146"/>
      <c r="X420" s="129"/>
      <c r="Y420" s="79"/>
      <c r="Z420" s="77"/>
      <c r="AA420" s="77"/>
      <c r="AB420" s="2"/>
      <c r="AC420" s="2"/>
      <c r="AD420" s="2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</row>
    <row r="421" spans="1:206" s="4" customFormat="1">
      <c r="A421" s="6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2"/>
      <c r="U421" s="2"/>
      <c r="V421" s="79"/>
      <c r="W421" s="146"/>
      <c r="X421" s="129"/>
      <c r="Y421" s="79"/>
      <c r="Z421" s="77"/>
      <c r="AA421" s="77"/>
      <c r="AB421" s="2"/>
      <c r="AC421" s="2"/>
      <c r="AD421" s="2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</row>
    <row r="422" spans="1:206" s="4" customFormat="1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2"/>
      <c r="U422" s="2"/>
      <c r="V422" s="79"/>
      <c r="W422" s="146"/>
      <c r="X422" s="129"/>
      <c r="Y422" s="79"/>
      <c r="Z422" s="77"/>
      <c r="AA422" s="77"/>
      <c r="AB422" s="2"/>
      <c r="AC422" s="2"/>
      <c r="AD422" s="2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</row>
    <row r="423" spans="1:206" s="4" customFormat="1">
      <c r="A423" s="6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2"/>
      <c r="U423" s="2"/>
      <c r="V423" s="79"/>
      <c r="W423" s="146"/>
      <c r="X423" s="129"/>
      <c r="Y423" s="79"/>
      <c r="Z423" s="77"/>
      <c r="AA423" s="77"/>
      <c r="AB423" s="2"/>
      <c r="AC423" s="2"/>
      <c r="AD423" s="2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</row>
    <row r="424" spans="1:206" s="4" customFormat="1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2"/>
      <c r="U424" s="2"/>
      <c r="V424" s="79"/>
      <c r="W424" s="146"/>
      <c r="X424" s="129"/>
      <c r="Y424" s="79"/>
      <c r="Z424" s="77"/>
      <c r="AA424" s="77"/>
      <c r="AB424" s="2"/>
      <c r="AC424" s="2"/>
      <c r="AD424" s="2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</row>
    <row r="425" spans="1:206" s="4" customFormat="1">
      <c r="A425" s="6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2"/>
      <c r="U425" s="2"/>
      <c r="V425" s="79"/>
      <c r="W425" s="146"/>
      <c r="X425" s="129"/>
      <c r="Y425" s="79"/>
      <c r="Z425" s="77"/>
      <c r="AA425" s="77"/>
      <c r="AB425" s="2"/>
      <c r="AC425" s="2"/>
      <c r="AD425" s="2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</row>
    <row r="426" spans="1:206" s="4" customFormat="1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2"/>
      <c r="U426" s="2"/>
      <c r="V426" s="79"/>
      <c r="W426" s="146"/>
      <c r="X426" s="129"/>
      <c r="Y426" s="79"/>
      <c r="Z426" s="77"/>
      <c r="AA426" s="77"/>
      <c r="AB426" s="2"/>
      <c r="AC426" s="2"/>
      <c r="AD426" s="2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</row>
    <row r="427" spans="1:206" s="4" customFormat="1">
      <c r="A427" s="6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2"/>
      <c r="U427" s="2"/>
      <c r="V427" s="79"/>
      <c r="W427" s="146"/>
      <c r="X427" s="129"/>
      <c r="Y427" s="79"/>
      <c r="Z427" s="77"/>
      <c r="AA427" s="77"/>
      <c r="AB427" s="2"/>
      <c r="AC427" s="2"/>
      <c r="AD427" s="2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</row>
    <row r="428" spans="1:206" s="4" customFormat="1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2"/>
      <c r="U428" s="2"/>
      <c r="V428" s="79"/>
      <c r="W428" s="146"/>
      <c r="X428" s="129"/>
      <c r="Y428" s="79"/>
      <c r="Z428" s="77"/>
      <c r="AA428" s="77"/>
      <c r="AB428" s="2"/>
      <c r="AC428" s="2"/>
      <c r="AD428" s="2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</row>
    <row r="429" spans="1:206" s="4" customFormat="1">
      <c r="A429" s="6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2"/>
      <c r="U429" s="2"/>
      <c r="V429" s="79"/>
      <c r="W429" s="146"/>
      <c r="X429" s="129"/>
      <c r="Y429" s="79"/>
      <c r="Z429" s="77"/>
      <c r="AA429" s="77"/>
      <c r="AB429" s="2"/>
      <c r="AC429" s="2"/>
      <c r="AD429" s="2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</row>
    <row r="430" spans="1:206" s="4" customFormat="1">
      <c r="A430" s="6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2"/>
      <c r="U430" s="2"/>
      <c r="V430" s="79"/>
      <c r="W430" s="146"/>
      <c r="X430" s="129"/>
      <c r="Y430" s="79"/>
      <c r="Z430" s="77"/>
      <c r="AA430" s="77"/>
      <c r="AB430" s="2"/>
      <c r="AC430" s="2"/>
      <c r="AD430" s="2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</row>
    <row r="431" spans="1:206" s="4" customFormat="1">
      <c r="A431" s="6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2"/>
      <c r="U431" s="2"/>
      <c r="V431" s="79"/>
      <c r="W431" s="146"/>
      <c r="X431" s="129"/>
      <c r="Y431" s="79"/>
      <c r="Z431" s="77"/>
      <c r="AA431" s="77"/>
      <c r="AB431" s="2"/>
      <c r="AC431" s="2"/>
      <c r="AD431" s="2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</row>
    <row r="432" spans="1:206" s="4" customFormat="1">
      <c r="A432" s="6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2"/>
      <c r="U432" s="2"/>
      <c r="V432" s="79"/>
      <c r="W432" s="146"/>
      <c r="X432" s="129"/>
      <c r="Y432" s="79"/>
      <c r="Z432" s="77"/>
      <c r="AA432" s="77"/>
      <c r="AB432" s="2"/>
      <c r="AC432" s="2"/>
      <c r="AD432" s="2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</row>
    <row r="433" spans="1:206" s="4" customFormat="1">
      <c r="A433" s="6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2"/>
      <c r="U433" s="2"/>
      <c r="V433" s="79"/>
      <c r="W433" s="146"/>
      <c r="X433" s="129"/>
      <c r="Y433" s="79"/>
      <c r="Z433" s="77"/>
      <c r="AA433" s="77"/>
      <c r="AB433" s="2"/>
      <c r="AC433" s="2"/>
      <c r="AD433" s="2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</row>
    <row r="434" spans="1:206" s="4" customFormat="1">
      <c r="A434" s="6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2"/>
      <c r="U434" s="2"/>
      <c r="V434" s="79"/>
      <c r="W434" s="146"/>
      <c r="X434" s="129"/>
      <c r="Y434" s="79"/>
      <c r="Z434" s="77"/>
      <c r="AA434" s="77"/>
      <c r="AB434" s="2"/>
      <c r="AC434" s="2"/>
      <c r="AD434" s="2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</row>
    <row r="435" spans="1:206" s="4" customFormat="1">
      <c r="A435" s="6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2"/>
      <c r="U435" s="2"/>
      <c r="V435" s="79"/>
      <c r="W435" s="146"/>
      <c r="X435" s="129"/>
      <c r="Y435" s="79"/>
      <c r="Z435" s="77"/>
      <c r="AA435" s="77"/>
      <c r="AB435" s="2"/>
      <c r="AC435" s="2"/>
      <c r="AD435" s="2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</row>
    <row r="436" spans="1:206" s="4" customFormat="1">
      <c r="A436" s="6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2"/>
      <c r="U436" s="2"/>
      <c r="V436" s="79"/>
      <c r="W436" s="146"/>
      <c r="X436" s="129"/>
      <c r="Y436" s="79"/>
      <c r="Z436" s="77"/>
      <c r="AA436" s="77"/>
      <c r="AB436" s="2"/>
      <c r="AC436" s="2"/>
      <c r="AD436" s="2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</row>
    <row r="437" spans="1:206" s="4" customFormat="1">
      <c r="A437" s="6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2"/>
      <c r="U437" s="2"/>
      <c r="V437" s="79"/>
      <c r="W437" s="146"/>
      <c r="X437" s="129"/>
      <c r="Y437" s="79"/>
      <c r="Z437" s="77"/>
      <c r="AA437" s="77"/>
      <c r="AB437" s="2"/>
      <c r="AC437" s="2"/>
      <c r="AD437" s="2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</row>
    <row r="438" spans="1:206" s="4" customFormat="1">
      <c r="A438" s="6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2"/>
      <c r="U438" s="2"/>
      <c r="V438" s="79"/>
      <c r="W438" s="146"/>
      <c r="X438" s="129"/>
      <c r="Y438" s="79"/>
      <c r="Z438" s="77"/>
      <c r="AA438" s="77"/>
      <c r="AB438" s="2"/>
      <c r="AC438" s="2"/>
      <c r="AD438" s="2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</row>
    <row r="439" spans="1:206" s="4" customFormat="1">
      <c r="A439" s="6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2"/>
      <c r="U439" s="2"/>
      <c r="V439" s="79"/>
      <c r="W439" s="146"/>
      <c r="X439" s="129"/>
      <c r="Y439" s="79"/>
      <c r="Z439" s="77"/>
      <c r="AA439" s="77"/>
      <c r="AB439" s="2"/>
      <c r="AC439" s="2"/>
      <c r="AD439" s="2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</row>
    <row r="440" spans="1:206" s="4" customFormat="1">
      <c r="A440" s="6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2"/>
      <c r="U440" s="2"/>
      <c r="V440" s="79"/>
      <c r="W440" s="146"/>
      <c r="X440" s="129"/>
      <c r="Y440" s="79"/>
      <c r="Z440" s="77"/>
      <c r="AA440" s="77"/>
      <c r="AB440" s="2"/>
      <c r="AC440" s="2"/>
      <c r="AD440" s="2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</row>
    <row r="441" spans="1:206" s="4" customFormat="1">
      <c r="A441" s="6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2"/>
      <c r="U441" s="2"/>
      <c r="V441" s="79"/>
      <c r="W441" s="146"/>
      <c r="X441" s="129"/>
      <c r="Y441" s="79"/>
      <c r="Z441" s="77"/>
      <c r="AA441" s="77"/>
      <c r="AB441" s="2"/>
      <c r="AC441" s="2"/>
      <c r="AD441" s="2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</row>
    <row r="442" spans="1:206" s="4" customFormat="1">
      <c r="A442" s="6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2"/>
      <c r="U442" s="2"/>
      <c r="V442" s="79"/>
      <c r="W442" s="146"/>
      <c r="X442" s="129"/>
      <c r="Y442" s="79"/>
      <c r="Z442" s="77"/>
      <c r="AA442" s="77"/>
      <c r="AB442" s="2"/>
      <c r="AC442" s="2"/>
      <c r="AD442" s="2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</row>
    <row r="443" spans="1:206" s="4" customFormat="1">
      <c r="A443" s="6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2"/>
      <c r="U443" s="2"/>
      <c r="V443" s="79"/>
      <c r="W443" s="146"/>
      <c r="X443" s="129"/>
      <c r="Y443" s="79"/>
      <c r="Z443" s="77"/>
      <c r="AA443" s="77"/>
      <c r="AB443" s="2"/>
      <c r="AC443" s="2"/>
      <c r="AD443" s="2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</row>
    <row r="444" spans="1:206" s="4" customFormat="1">
      <c r="A444" s="6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2"/>
      <c r="U444" s="2"/>
      <c r="V444" s="79"/>
      <c r="W444" s="146"/>
      <c r="X444" s="129"/>
      <c r="Y444" s="79"/>
      <c r="Z444" s="77"/>
      <c r="AA444" s="77"/>
      <c r="AB444" s="2"/>
      <c r="AC444" s="2"/>
      <c r="AD444" s="2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</row>
    <row r="445" spans="1:206" s="4" customFormat="1">
      <c r="A445" s="6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2"/>
      <c r="U445" s="2"/>
      <c r="V445" s="79"/>
      <c r="W445" s="146"/>
      <c r="X445" s="129"/>
      <c r="Y445" s="79"/>
      <c r="Z445" s="77"/>
      <c r="AA445" s="77"/>
      <c r="AB445" s="2"/>
      <c r="AC445" s="2"/>
      <c r="AD445" s="2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</row>
    <row r="446" spans="1:206" s="4" customFormat="1">
      <c r="A446" s="6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2"/>
      <c r="U446" s="2"/>
      <c r="V446" s="79"/>
      <c r="W446" s="146"/>
      <c r="X446" s="129"/>
      <c r="Y446" s="79"/>
      <c r="Z446" s="77"/>
      <c r="AA446" s="77"/>
      <c r="AB446" s="2"/>
      <c r="AC446" s="2"/>
      <c r="AD446" s="2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</row>
    <row r="447" spans="1:206" s="4" customFormat="1">
      <c r="A447" s="6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2"/>
      <c r="U447" s="2"/>
      <c r="V447" s="79"/>
      <c r="W447" s="146"/>
      <c r="X447" s="129"/>
      <c r="Y447" s="79"/>
      <c r="Z447" s="77"/>
      <c r="AA447" s="77"/>
      <c r="AB447" s="2"/>
      <c r="AC447" s="2"/>
      <c r="AD447" s="2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</row>
    <row r="448" spans="1:206" s="4" customFormat="1">
      <c r="A448" s="6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2"/>
      <c r="U448" s="2"/>
      <c r="V448" s="79"/>
      <c r="W448" s="146"/>
      <c r="X448" s="129"/>
      <c r="Y448" s="79"/>
      <c r="Z448" s="77"/>
      <c r="AA448" s="77"/>
      <c r="AB448" s="2"/>
      <c r="AC448" s="2"/>
      <c r="AD448" s="2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</row>
    <row r="449" spans="1:206" s="4" customFormat="1">
      <c r="A449" s="6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2"/>
      <c r="U449" s="2"/>
      <c r="V449" s="79"/>
      <c r="W449" s="146"/>
      <c r="X449" s="129"/>
      <c r="Y449" s="79"/>
      <c r="Z449" s="77"/>
      <c r="AA449" s="77"/>
      <c r="AB449" s="2"/>
      <c r="AC449" s="2"/>
      <c r="AD449" s="2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</row>
    <row r="450" spans="1:206" s="4" customFormat="1">
      <c r="A450" s="6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2"/>
      <c r="U450" s="2"/>
      <c r="V450" s="79"/>
      <c r="W450" s="146"/>
      <c r="X450" s="129"/>
      <c r="Y450" s="79"/>
      <c r="Z450" s="77"/>
      <c r="AA450" s="77"/>
      <c r="AB450" s="2"/>
      <c r="AC450" s="2"/>
      <c r="AD450" s="2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</row>
    <row r="451" spans="1:206" s="4" customFormat="1">
      <c r="A451" s="6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2"/>
      <c r="U451" s="2"/>
      <c r="V451" s="79"/>
      <c r="W451" s="146"/>
      <c r="X451" s="129"/>
      <c r="Y451" s="79"/>
      <c r="Z451" s="77"/>
      <c r="AA451" s="77"/>
      <c r="AB451" s="2"/>
      <c r="AC451" s="2"/>
      <c r="AD451" s="2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</row>
    <row r="452" spans="1:206" s="4" customFormat="1">
      <c r="A452" s="6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2"/>
      <c r="U452" s="2"/>
      <c r="V452" s="79"/>
      <c r="W452" s="146"/>
      <c r="X452" s="129"/>
      <c r="Y452" s="79"/>
      <c r="Z452" s="77"/>
      <c r="AA452" s="77"/>
      <c r="AB452" s="2"/>
      <c r="AC452" s="2"/>
      <c r="AD452" s="2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</row>
    <row r="453" spans="1:206" s="4" customFormat="1">
      <c r="A453" s="6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"/>
      <c r="U453" s="2"/>
      <c r="V453" s="79"/>
      <c r="W453" s="146"/>
      <c r="X453" s="129"/>
      <c r="Y453" s="79"/>
      <c r="Z453" s="77"/>
      <c r="AA453" s="77"/>
      <c r="AB453" s="2"/>
      <c r="AC453" s="2"/>
      <c r="AD453" s="2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</row>
    <row r="454" spans="1:206" s="4" customFormat="1">
      <c r="A454" s="6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2"/>
      <c r="U454" s="2"/>
      <c r="V454" s="79"/>
      <c r="W454" s="146"/>
      <c r="X454" s="129"/>
      <c r="Y454" s="79"/>
      <c r="Z454" s="77"/>
      <c r="AA454" s="77"/>
      <c r="AB454" s="2"/>
      <c r="AC454" s="2"/>
      <c r="AD454" s="2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</row>
    <row r="455" spans="1:206" s="4" customFormat="1">
      <c r="A455" s="6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2"/>
      <c r="U455" s="2"/>
      <c r="V455" s="79"/>
      <c r="W455" s="146"/>
      <c r="X455" s="129"/>
      <c r="Y455" s="79"/>
      <c r="Z455" s="77"/>
      <c r="AA455" s="77"/>
      <c r="AB455" s="2"/>
      <c r="AC455" s="2"/>
      <c r="AD455" s="2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</row>
    <row r="456" spans="1:206" s="4" customFormat="1">
      <c r="A456" s="6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2"/>
      <c r="U456" s="2"/>
      <c r="V456" s="79"/>
      <c r="W456" s="146"/>
      <c r="X456" s="129"/>
      <c r="Y456" s="79"/>
      <c r="Z456" s="77"/>
      <c r="AA456" s="77"/>
      <c r="AB456" s="2"/>
      <c r="AC456" s="2"/>
      <c r="AD456" s="2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</row>
    <row r="457" spans="1:206" s="4" customFormat="1">
      <c r="A457" s="6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2"/>
      <c r="U457" s="2"/>
      <c r="V457" s="79"/>
      <c r="W457" s="146"/>
      <c r="X457" s="129"/>
      <c r="Y457" s="79"/>
      <c r="Z457" s="77"/>
      <c r="AA457" s="77"/>
      <c r="AB457" s="2"/>
      <c r="AC457" s="2"/>
      <c r="AD457" s="2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</row>
    <row r="458" spans="1:206" s="4" customFormat="1">
      <c r="A458" s="6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2"/>
      <c r="U458" s="2"/>
      <c r="V458" s="79"/>
      <c r="W458" s="146"/>
      <c r="X458" s="129"/>
      <c r="Y458" s="79"/>
      <c r="Z458" s="77"/>
      <c r="AA458" s="77"/>
      <c r="AB458" s="2"/>
      <c r="AC458" s="2"/>
      <c r="AD458" s="2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</row>
    <row r="459" spans="1:206" s="4" customFormat="1">
      <c r="A459" s="6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2"/>
      <c r="U459" s="2"/>
      <c r="V459" s="79"/>
      <c r="W459" s="146"/>
      <c r="X459" s="129"/>
      <c r="Y459" s="79"/>
      <c r="Z459" s="77"/>
      <c r="AA459" s="77"/>
      <c r="AB459" s="2"/>
      <c r="AC459" s="2"/>
      <c r="AD459" s="2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</row>
    <row r="460" spans="1:206" s="4" customFormat="1">
      <c r="A460" s="6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2"/>
      <c r="U460" s="2"/>
      <c r="V460" s="79"/>
      <c r="W460" s="146"/>
      <c r="X460" s="129"/>
      <c r="Y460" s="79"/>
      <c r="Z460" s="77"/>
      <c r="AA460" s="77"/>
      <c r="AB460" s="2"/>
      <c r="AC460" s="2"/>
      <c r="AD460" s="2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</row>
    <row r="461" spans="1:206" s="4" customFormat="1">
      <c r="A461" s="6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2"/>
      <c r="U461" s="2"/>
      <c r="V461" s="79"/>
      <c r="W461" s="146"/>
      <c r="X461" s="129"/>
      <c r="Y461" s="79"/>
      <c r="Z461" s="77"/>
      <c r="AA461" s="77"/>
      <c r="AB461" s="2"/>
      <c r="AC461" s="2"/>
      <c r="AD461" s="2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</row>
    <row r="462" spans="1:206" s="4" customFormat="1">
      <c r="A462" s="6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2"/>
      <c r="U462" s="2"/>
      <c r="V462" s="79"/>
      <c r="W462" s="146"/>
      <c r="X462" s="129"/>
      <c r="Y462" s="79"/>
      <c r="Z462" s="77"/>
      <c r="AA462" s="77"/>
      <c r="AB462" s="2"/>
      <c r="AC462" s="2"/>
      <c r="AD462" s="2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</row>
    <row r="463" spans="1:206" s="4" customFormat="1">
      <c r="A463" s="6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2"/>
      <c r="U463" s="2"/>
      <c r="V463" s="79"/>
      <c r="W463" s="146"/>
      <c r="X463" s="129"/>
      <c r="Y463" s="79"/>
      <c r="Z463" s="77"/>
      <c r="AA463" s="77"/>
      <c r="AB463" s="2"/>
      <c r="AC463" s="2"/>
      <c r="AD463" s="2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</row>
    <row r="464" spans="1:206" s="4" customFormat="1">
      <c r="A464" s="6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2"/>
      <c r="U464" s="2"/>
      <c r="V464" s="79"/>
      <c r="W464" s="146"/>
      <c r="X464" s="129"/>
      <c r="Y464" s="79"/>
      <c r="Z464" s="77"/>
      <c r="AA464" s="77"/>
      <c r="AB464" s="2"/>
      <c r="AC464" s="2"/>
      <c r="AD464" s="2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</row>
    <row r="465" spans="1:206" s="4" customFormat="1">
      <c r="A465" s="6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2"/>
      <c r="U465" s="2"/>
      <c r="V465" s="79"/>
      <c r="W465" s="146"/>
      <c r="X465" s="129"/>
      <c r="Y465" s="79"/>
      <c r="Z465" s="77"/>
      <c r="AA465" s="77"/>
      <c r="AB465" s="2"/>
      <c r="AC465" s="2"/>
      <c r="AD465" s="2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</row>
    <row r="466" spans="1:206" s="4" customFormat="1">
      <c r="A466" s="6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2"/>
      <c r="U466" s="2"/>
      <c r="V466" s="79"/>
      <c r="W466" s="146"/>
      <c r="X466" s="129"/>
      <c r="Y466" s="79"/>
      <c r="Z466" s="77"/>
      <c r="AA466" s="77"/>
      <c r="AB466" s="2"/>
      <c r="AC466" s="2"/>
      <c r="AD466" s="2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</row>
    <row r="467" spans="1:206" s="4" customFormat="1">
      <c r="A467" s="6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2"/>
      <c r="U467" s="2"/>
      <c r="V467" s="79"/>
      <c r="W467" s="146"/>
      <c r="X467" s="129"/>
      <c r="Y467" s="79"/>
      <c r="Z467" s="77"/>
      <c r="AA467" s="77"/>
      <c r="AB467" s="2"/>
      <c r="AC467" s="2"/>
      <c r="AD467" s="2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</row>
    <row r="468" spans="1:206" s="4" customFormat="1">
      <c r="A468" s="6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2"/>
      <c r="U468" s="2"/>
      <c r="V468" s="79"/>
      <c r="W468" s="146"/>
      <c r="X468" s="129"/>
      <c r="Y468" s="79"/>
      <c r="Z468" s="77"/>
      <c r="AA468" s="77"/>
      <c r="AB468" s="2"/>
      <c r="AC468" s="2"/>
      <c r="AD468" s="2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</row>
    <row r="469" spans="1:206" s="4" customFormat="1">
      <c r="A469" s="6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2"/>
      <c r="U469" s="2"/>
      <c r="V469" s="79"/>
      <c r="W469" s="146"/>
      <c r="X469" s="129"/>
      <c r="Y469" s="79"/>
      <c r="Z469" s="77"/>
      <c r="AA469" s="77"/>
      <c r="AB469" s="2"/>
      <c r="AC469" s="2"/>
      <c r="AD469" s="2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</row>
    <row r="470" spans="1:206" s="4" customFormat="1">
      <c r="A470" s="6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2"/>
      <c r="U470" s="2"/>
      <c r="V470" s="79"/>
      <c r="W470" s="146"/>
      <c r="X470" s="129"/>
      <c r="Y470" s="79"/>
      <c r="Z470" s="77"/>
      <c r="AA470" s="77"/>
      <c r="AB470" s="2"/>
      <c r="AC470" s="2"/>
      <c r="AD470" s="2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</row>
    <row r="471" spans="1:206" s="4" customFormat="1">
      <c r="A471" s="6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2"/>
      <c r="U471" s="2"/>
      <c r="V471" s="79"/>
      <c r="W471" s="146"/>
      <c r="X471" s="129"/>
      <c r="Y471" s="79"/>
      <c r="Z471" s="77"/>
      <c r="AA471" s="77"/>
      <c r="AB471" s="2"/>
      <c r="AC471" s="2"/>
      <c r="AD471" s="2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</row>
    <row r="472" spans="1:206" s="4" customFormat="1">
      <c r="A472" s="6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2"/>
      <c r="U472" s="2"/>
      <c r="V472" s="79"/>
      <c r="W472" s="146"/>
      <c r="X472" s="129"/>
      <c r="Y472" s="79"/>
      <c r="Z472" s="77"/>
      <c r="AA472" s="77"/>
      <c r="AB472" s="2"/>
      <c r="AC472" s="2"/>
      <c r="AD472" s="2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</row>
    <row r="473" spans="1:206" s="4" customFormat="1">
      <c r="A473" s="6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2"/>
      <c r="U473" s="2"/>
      <c r="V473" s="79"/>
      <c r="W473" s="146"/>
      <c r="X473" s="129"/>
      <c r="Y473" s="79"/>
      <c r="Z473" s="77"/>
      <c r="AA473" s="77"/>
      <c r="AB473" s="2"/>
      <c r="AC473" s="2"/>
      <c r="AD473" s="2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</row>
    <row r="474" spans="1:206" s="4" customFormat="1">
      <c r="A474" s="6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2"/>
      <c r="U474" s="2"/>
      <c r="V474" s="79"/>
      <c r="W474" s="146"/>
      <c r="X474" s="129"/>
      <c r="Y474" s="79"/>
      <c r="Z474" s="77"/>
      <c r="AA474" s="77"/>
      <c r="AB474" s="2"/>
      <c r="AC474" s="2"/>
      <c r="AD474" s="2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</row>
    <row r="475" spans="1:206" s="4" customFormat="1">
      <c r="A475" s="6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2"/>
      <c r="U475" s="2"/>
      <c r="V475" s="79"/>
      <c r="W475" s="146"/>
      <c r="X475" s="129"/>
      <c r="Y475" s="79"/>
      <c r="Z475" s="77"/>
      <c r="AA475" s="77"/>
      <c r="AB475" s="2"/>
      <c r="AC475" s="2"/>
      <c r="AD475" s="2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</row>
    <row r="476" spans="1:206" s="4" customFormat="1">
      <c r="A476" s="6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2"/>
      <c r="U476" s="2"/>
      <c r="V476" s="79"/>
      <c r="W476" s="146"/>
      <c r="X476" s="129"/>
      <c r="Y476" s="79"/>
      <c r="Z476" s="77"/>
      <c r="AA476" s="77"/>
      <c r="AB476" s="2"/>
      <c r="AC476" s="2"/>
      <c r="AD476" s="2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</row>
    <row r="477" spans="1:206" s="4" customFormat="1">
      <c r="A477" s="6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2"/>
      <c r="U477" s="2"/>
      <c r="V477" s="79"/>
      <c r="W477" s="146"/>
      <c r="X477" s="129"/>
      <c r="Y477" s="79"/>
      <c r="Z477" s="77"/>
      <c r="AA477" s="77"/>
      <c r="AB477" s="2"/>
      <c r="AC477" s="2"/>
      <c r="AD477" s="2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</row>
    <row r="478" spans="1:206" s="4" customFormat="1">
      <c r="A478" s="6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2"/>
      <c r="U478" s="2"/>
      <c r="V478" s="79"/>
      <c r="W478" s="146"/>
      <c r="X478" s="129"/>
      <c r="Y478" s="79"/>
      <c r="Z478" s="77"/>
      <c r="AA478" s="77"/>
      <c r="AB478" s="2"/>
      <c r="AC478" s="2"/>
      <c r="AD478" s="2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</row>
    <row r="479" spans="1:206" s="4" customFormat="1">
      <c r="A479" s="6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2"/>
      <c r="U479" s="2"/>
      <c r="V479" s="79"/>
      <c r="W479" s="146"/>
      <c r="X479" s="129"/>
      <c r="Y479" s="79"/>
      <c r="Z479" s="77"/>
      <c r="AA479" s="77"/>
      <c r="AB479" s="2"/>
      <c r="AC479" s="2"/>
      <c r="AD479" s="2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</row>
    <row r="480" spans="1:206" s="4" customFormat="1">
      <c r="A480" s="6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2"/>
      <c r="U480" s="2"/>
      <c r="V480" s="79"/>
      <c r="W480" s="146"/>
      <c r="X480" s="129"/>
      <c r="Y480" s="79"/>
      <c r="Z480" s="77"/>
      <c r="AA480" s="77"/>
      <c r="AB480" s="2"/>
      <c r="AC480" s="2"/>
      <c r="AD480" s="2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</row>
    <row r="481" spans="1:206" s="4" customFormat="1">
      <c r="A481" s="6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2"/>
      <c r="U481" s="2"/>
      <c r="V481" s="79"/>
      <c r="W481" s="146"/>
      <c r="X481" s="129"/>
      <c r="Y481" s="79"/>
      <c r="Z481" s="77"/>
      <c r="AA481" s="77"/>
      <c r="AB481" s="2"/>
      <c r="AC481" s="2"/>
      <c r="AD481" s="2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</row>
    <row r="482" spans="1:206" s="4" customFormat="1">
      <c r="A482" s="6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2"/>
      <c r="U482" s="2"/>
      <c r="V482" s="79"/>
      <c r="W482" s="146"/>
      <c r="X482" s="129"/>
      <c r="Y482" s="79"/>
      <c r="Z482" s="77"/>
      <c r="AA482" s="77"/>
      <c r="AB482" s="2"/>
      <c r="AC482" s="2"/>
      <c r="AD482" s="2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</row>
    <row r="483" spans="1:206" s="4" customFormat="1">
      <c r="A483" s="6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2"/>
      <c r="U483" s="2"/>
      <c r="V483" s="79"/>
      <c r="W483" s="146"/>
      <c r="X483" s="129"/>
      <c r="Y483" s="79"/>
      <c r="Z483" s="77"/>
      <c r="AA483" s="77"/>
      <c r="AB483" s="2"/>
      <c r="AC483" s="2"/>
      <c r="AD483" s="2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</row>
    <row r="484" spans="1:206" s="4" customFormat="1">
      <c r="A484" s="6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2"/>
      <c r="U484" s="2"/>
      <c r="V484" s="79"/>
      <c r="W484" s="146"/>
      <c r="X484" s="129"/>
      <c r="Y484" s="79"/>
      <c r="Z484" s="77"/>
      <c r="AA484" s="77"/>
      <c r="AB484" s="2"/>
      <c r="AC484" s="2"/>
      <c r="AD484" s="2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</row>
    <row r="485" spans="1:206" s="4" customFormat="1">
      <c r="A485" s="6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2"/>
      <c r="U485" s="2"/>
      <c r="V485" s="79"/>
      <c r="W485" s="146"/>
      <c r="X485" s="129"/>
      <c r="Y485" s="79"/>
      <c r="Z485" s="77"/>
      <c r="AA485" s="77"/>
      <c r="AB485" s="2"/>
      <c r="AC485" s="2"/>
      <c r="AD485" s="2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</row>
    <row r="486" spans="1:206" s="4" customFormat="1">
      <c r="A486" s="6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2"/>
      <c r="U486" s="2"/>
      <c r="V486" s="79"/>
      <c r="W486" s="146"/>
      <c r="X486" s="129"/>
      <c r="Y486" s="79"/>
      <c r="Z486" s="77"/>
      <c r="AA486" s="77"/>
      <c r="AB486" s="2"/>
      <c r="AC486" s="2"/>
      <c r="AD486" s="2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</row>
    <row r="487" spans="1:206" s="4" customFormat="1">
      <c r="A487" s="6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2"/>
      <c r="U487" s="2"/>
      <c r="V487" s="79"/>
      <c r="W487" s="146"/>
      <c r="X487" s="129"/>
      <c r="Y487" s="79"/>
      <c r="Z487" s="77"/>
      <c r="AA487" s="77"/>
      <c r="AB487" s="2"/>
      <c r="AC487" s="2"/>
      <c r="AD487" s="2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</row>
    <row r="488" spans="1:206" s="4" customFormat="1">
      <c r="A488" s="6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2"/>
      <c r="U488" s="2"/>
      <c r="V488" s="79"/>
      <c r="W488" s="146"/>
      <c r="X488" s="129"/>
      <c r="Y488" s="79"/>
      <c r="Z488" s="77"/>
      <c r="AA488" s="77"/>
      <c r="AB488" s="2"/>
      <c r="AC488" s="2"/>
      <c r="AD488" s="2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</row>
    <row r="489" spans="1:206" s="4" customFormat="1">
      <c r="A489" s="6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2"/>
      <c r="U489" s="2"/>
      <c r="V489" s="79"/>
      <c r="W489" s="146"/>
      <c r="X489" s="129"/>
      <c r="Y489" s="79"/>
      <c r="Z489" s="77"/>
      <c r="AA489" s="77"/>
      <c r="AB489" s="2"/>
      <c r="AC489" s="2"/>
      <c r="AD489" s="2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</row>
    <row r="490" spans="1:206" s="4" customFormat="1">
      <c r="A490" s="6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2"/>
      <c r="U490" s="2"/>
      <c r="V490" s="79"/>
      <c r="W490" s="146"/>
      <c r="X490" s="129"/>
      <c r="Y490" s="79"/>
      <c r="Z490" s="77"/>
      <c r="AA490" s="77"/>
      <c r="AB490" s="2"/>
      <c r="AC490" s="2"/>
      <c r="AD490" s="2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</row>
    <row r="491" spans="1:206" s="4" customFormat="1">
      <c r="A491" s="6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2"/>
      <c r="U491" s="2"/>
      <c r="V491" s="79"/>
      <c r="W491" s="146"/>
      <c r="X491" s="129"/>
      <c r="Y491" s="79"/>
      <c r="Z491" s="77"/>
      <c r="AA491" s="77"/>
      <c r="AB491" s="2"/>
      <c r="AC491" s="2"/>
      <c r="AD491" s="2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</row>
    <row r="492" spans="1:206" s="4" customFormat="1">
      <c r="A492" s="6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2"/>
      <c r="U492" s="2"/>
      <c r="V492" s="79"/>
      <c r="W492" s="146"/>
      <c r="X492" s="129"/>
      <c r="Y492" s="79"/>
      <c r="Z492" s="77"/>
      <c r="AA492" s="77"/>
      <c r="AB492" s="2"/>
      <c r="AC492" s="2"/>
      <c r="AD492" s="2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</row>
    <row r="493" spans="1:206" s="4" customFormat="1">
      <c r="A493" s="6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2"/>
      <c r="U493" s="2"/>
      <c r="V493" s="79"/>
      <c r="W493" s="146"/>
      <c r="X493" s="129"/>
      <c r="Y493" s="79"/>
      <c r="Z493" s="77"/>
      <c r="AA493" s="77"/>
      <c r="AB493" s="2"/>
      <c r="AC493" s="2"/>
      <c r="AD493" s="2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</row>
    <row r="494" spans="1:206" s="4" customFormat="1">
      <c r="A494" s="6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2"/>
      <c r="U494" s="2"/>
      <c r="V494" s="79"/>
      <c r="W494" s="146"/>
      <c r="X494" s="129"/>
      <c r="Y494" s="79"/>
      <c r="Z494" s="77"/>
      <c r="AA494" s="77"/>
      <c r="AB494" s="2"/>
      <c r="AC494" s="2"/>
      <c r="AD494" s="2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</row>
    <row r="495" spans="1:206" s="4" customFormat="1">
      <c r="A495" s="6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2"/>
      <c r="U495" s="2"/>
      <c r="V495" s="79"/>
      <c r="W495" s="146"/>
      <c r="X495" s="129"/>
      <c r="Y495" s="79"/>
      <c r="Z495" s="77"/>
      <c r="AA495" s="77"/>
      <c r="AB495" s="2"/>
      <c r="AC495" s="2"/>
      <c r="AD495" s="2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</row>
    <row r="496" spans="1:206" s="4" customFormat="1">
      <c r="A496" s="6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2"/>
      <c r="U496" s="2"/>
      <c r="V496" s="79"/>
      <c r="W496" s="146"/>
      <c r="X496" s="129"/>
      <c r="Y496" s="79"/>
      <c r="Z496" s="77"/>
      <c r="AA496" s="77"/>
      <c r="AB496" s="2"/>
      <c r="AC496" s="2"/>
      <c r="AD496" s="2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</row>
    <row r="497" spans="1:206" s="4" customFormat="1">
      <c r="A497" s="6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2"/>
      <c r="U497" s="2"/>
      <c r="V497" s="79"/>
      <c r="W497" s="146"/>
      <c r="X497" s="129"/>
      <c r="Y497" s="79"/>
      <c r="Z497" s="77"/>
      <c r="AA497" s="77"/>
      <c r="AB497" s="2"/>
      <c r="AC497" s="2"/>
      <c r="AD497" s="2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</row>
    <row r="498" spans="1:206" s="4" customFormat="1">
      <c r="A498" s="6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2"/>
      <c r="U498" s="2"/>
      <c r="V498" s="79"/>
      <c r="W498" s="146"/>
      <c r="X498" s="129"/>
      <c r="Y498" s="79"/>
      <c r="Z498" s="77"/>
      <c r="AA498" s="77"/>
      <c r="AB498" s="2"/>
      <c r="AC498" s="2"/>
      <c r="AD498" s="2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</row>
    <row r="499" spans="1:206" s="4" customFormat="1">
      <c r="A499" s="6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2"/>
      <c r="U499" s="2"/>
      <c r="V499" s="79"/>
      <c r="W499" s="146"/>
      <c r="X499" s="129"/>
      <c r="Y499" s="79"/>
      <c r="Z499" s="77"/>
      <c r="AA499" s="77"/>
      <c r="AB499" s="2"/>
      <c r="AC499" s="2"/>
      <c r="AD499" s="2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</row>
    <row r="500" spans="1:206" s="4" customFormat="1">
      <c r="A500" s="6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2"/>
      <c r="U500" s="2"/>
      <c r="V500" s="79"/>
      <c r="W500" s="146"/>
      <c r="X500" s="129"/>
      <c r="Y500" s="79"/>
      <c r="Z500" s="77"/>
      <c r="AA500" s="77"/>
      <c r="AB500" s="2"/>
      <c r="AC500" s="2"/>
      <c r="AD500" s="2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</row>
    <row r="501" spans="1:206" s="4" customFormat="1">
      <c r="A501" s="6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2"/>
      <c r="U501" s="2"/>
      <c r="V501" s="79"/>
      <c r="W501" s="146"/>
      <c r="X501" s="129"/>
      <c r="Y501" s="79"/>
      <c r="Z501" s="77"/>
      <c r="AA501" s="77"/>
      <c r="AB501" s="2"/>
      <c r="AC501" s="2"/>
      <c r="AD501" s="2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</row>
    <row r="502" spans="1:206" s="4" customFormat="1">
      <c r="A502" s="6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2"/>
      <c r="U502" s="2"/>
      <c r="V502" s="79"/>
      <c r="W502" s="146"/>
      <c r="X502" s="129"/>
      <c r="Y502" s="79"/>
      <c r="Z502" s="77"/>
      <c r="AA502" s="77"/>
      <c r="AB502" s="2"/>
      <c r="AC502" s="2"/>
      <c r="AD502" s="2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</row>
    <row r="503" spans="1:206" s="4" customFormat="1">
      <c r="A503" s="6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2"/>
      <c r="U503" s="2"/>
      <c r="V503" s="79"/>
      <c r="W503" s="146"/>
      <c r="X503" s="129"/>
      <c r="Y503" s="79"/>
      <c r="Z503" s="77"/>
      <c r="AA503" s="77"/>
      <c r="AB503" s="2"/>
      <c r="AC503" s="2"/>
      <c r="AD503" s="2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</row>
    <row r="504" spans="1:206" s="4" customFormat="1">
      <c r="A504" s="6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2"/>
      <c r="U504" s="2"/>
      <c r="V504" s="79"/>
      <c r="W504" s="146"/>
      <c r="X504" s="129"/>
      <c r="Y504" s="79"/>
      <c r="Z504" s="77"/>
      <c r="AA504" s="77"/>
      <c r="AB504" s="2"/>
      <c r="AC504" s="2"/>
      <c r="AD504" s="2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</row>
    <row r="505" spans="1:206" s="4" customFormat="1">
      <c r="A505" s="6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2"/>
      <c r="U505" s="2"/>
      <c r="V505" s="79"/>
      <c r="W505" s="146"/>
      <c r="X505" s="129"/>
      <c r="Y505" s="79"/>
      <c r="Z505" s="77"/>
      <c r="AA505" s="77"/>
      <c r="AB505" s="2"/>
      <c r="AC505" s="2"/>
      <c r="AD505" s="2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</row>
    <row r="506" spans="1:206" s="4" customFormat="1">
      <c r="A506" s="6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2"/>
      <c r="U506" s="2"/>
      <c r="V506" s="79"/>
      <c r="W506" s="146"/>
      <c r="X506" s="129"/>
      <c r="Y506" s="79"/>
      <c r="Z506" s="77"/>
      <c r="AA506" s="77"/>
      <c r="AB506" s="2"/>
      <c r="AC506" s="2"/>
      <c r="AD506" s="2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</row>
    <row r="507" spans="1:206" s="4" customFormat="1">
      <c r="A507" s="6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2"/>
      <c r="U507" s="2"/>
      <c r="V507" s="79"/>
      <c r="W507" s="146"/>
      <c r="X507" s="129"/>
      <c r="Y507" s="79"/>
      <c r="Z507" s="77"/>
      <c r="AA507" s="77"/>
      <c r="AB507" s="2"/>
      <c r="AC507" s="2"/>
      <c r="AD507" s="2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</row>
    <row r="508" spans="1:206" s="4" customFormat="1">
      <c r="A508" s="6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2"/>
      <c r="U508" s="2"/>
      <c r="V508" s="79"/>
      <c r="W508" s="146"/>
      <c r="X508" s="129"/>
      <c r="Y508" s="79"/>
      <c r="Z508" s="77"/>
      <c r="AA508" s="77"/>
      <c r="AB508" s="2"/>
      <c r="AC508" s="2"/>
      <c r="AD508" s="2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</row>
    <row r="509" spans="1:206" s="4" customFormat="1">
      <c r="A509" s="6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2"/>
      <c r="U509" s="2"/>
      <c r="V509" s="79"/>
      <c r="W509" s="146"/>
      <c r="X509" s="129"/>
      <c r="Y509" s="79"/>
      <c r="Z509" s="77"/>
      <c r="AA509" s="77"/>
      <c r="AB509" s="2"/>
      <c r="AC509" s="2"/>
      <c r="AD509" s="2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</row>
    <row r="510" spans="1:206" s="4" customFormat="1">
      <c r="A510" s="6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2"/>
      <c r="U510" s="2"/>
      <c r="V510" s="79"/>
      <c r="W510" s="146"/>
      <c r="X510" s="129"/>
      <c r="Y510" s="79"/>
      <c r="Z510" s="77"/>
      <c r="AA510" s="77"/>
      <c r="AB510" s="2"/>
      <c r="AC510" s="2"/>
      <c r="AD510" s="2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</row>
    <row r="511" spans="1:206" s="4" customFormat="1">
      <c r="A511" s="6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2"/>
      <c r="U511" s="2"/>
      <c r="V511" s="79"/>
      <c r="W511" s="146"/>
      <c r="X511" s="129"/>
      <c r="Y511" s="79"/>
      <c r="Z511" s="77"/>
      <c r="AA511" s="77"/>
      <c r="AB511" s="2"/>
      <c r="AC511" s="2"/>
      <c r="AD511" s="2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</row>
    <row r="512" spans="1:206" s="4" customFormat="1">
      <c r="A512" s="6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2"/>
      <c r="U512" s="2"/>
      <c r="V512" s="79"/>
      <c r="W512" s="146"/>
      <c r="X512" s="129"/>
      <c r="Y512" s="79"/>
      <c r="Z512" s="77"/>
      <c r="AA512" s="77"/>
      <c r="AB512" s="2"/>
      <c r="AC512" s="2"/>
      <c r="AD512" s="2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</row>
    <row r="513" spans="1:206" s="4" customFormat="1">
      <c r="A513" s="6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2"/>
      <c r="U513" s="2"/>
      <c r="V513" s="79"/>
      <c r="W513" s="146"/>
      <c r="X513" s="129"/>
      <c r="Y513" s="79"/>
      <c r="Z513" s="77"/>
      <c r="AA513" s="77"/>
      <c r="AB513" s="2"/>
      <c r="AC513" s="2"/>
      <c r="AD513" s="2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</row>
    <row r="514" spans="1:206" s="4" customFormat="1">
      <c r="A514" s="6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2"/>
      <c r="U514" s="2"/>
      <c r="V514" s="79"/>
      <c r="W514" s="146"/>
      <c r="X514" s="129"/>
      <c r="Y514" s="79"/>
      <c r="Z514" s="77"/>
      <c r="AA514" s="77"/>
      <c r="AB514" s="2"/>
      <c r="AC514" s="2"/>
      <c r="AD514" s="2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</row>
    <row r="515" spans="1:206" s="4" customFormat="1">
      <c r="A515" s="6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2"/>
      <c r="U515" s="2"/>
      <c r="V515" s="79"/>
      <c r="W515" s="146"/>
      <c r="X515" s="129"/>
      <c r="Y515" s="79"/>
      <c r="Z515" s="77"/>
      <c r="AA515" s="77"/>
      <c r="AB515" s="2"/>
      <c r="AC515" s="2"/>
      <c r="AD515" s="2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</row>
    <row r="516" spans="1:206" s="4" customFormat="1">
      <c r="A516" s="6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2"/>
      <c r="U516" s="2"/>
      <c r="V516" s="79"/>
      <c r="W516" s="146"/>
      <c r="X516" s="129"/>
      <c r="Y516" s="79"/>
      <c r="Z516" s="77"/>
      <c r="AA516" s="77"/>
      <c r="AB516" s="2"/>
      <c r="AC516" s="2"/>
      <c r="AD516" s="2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</row>
    <row r="517" spans="1:206" s="4" customFormat="1">
      <c r="A517" s="6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2"/>
      <c r="U517" s="2"/>
      <c r="V517" s="79"/>
      <c r="W517" s="146"/>
      <c r="X517" s="129"/>
      <c r="Y517" s="79"/>
      <c r="Z517" s="77"/>
      <c r="AA517" s="77"/>
      <c r="AB517" s="2"/>
      <c r="AC517" s="2"/>
      <c r="AD517" s="2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</row>
    <row r="518" spans="1:206" s="4" customFormat="1">
      <c r="A518" s="6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2"/>
      <c r="U518" s="2"/>
      <c r="V518" s="79"/>
      <c r="W518" s="146"/>
      <c r="X518" s="129"/>
      <c r="Y518" s="79"/>
      <c r="Z518" s="77"/>
      <c r="AA518" s="77"/>
      <c r="AB518" s="2"/>
      <c r="AC518" s="2"/>
      <c r="AD518" s="2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</row>
    <row r="519" spans="1:206" s="4" customFormat="1">
      <c r="A519" s="6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2"/>
      <c r="U519" s="2"/>
      <c r="V519" s="79"/>
      <c r="W519" s="146"/>
      <c r="X519" s="129"/>
      <c r="Y519" s="79"/>
      <c r="Z519" s="77"/>
      <c r="AA519" s="77"/>
      <c r="AB519" s="2"/>
      <c r="AC519" s="2"/>
      <c r="AD519" s="2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</row>
    <row r="520" spans="1:206" s="4" customFormat="1">
      <c r="A520" s="6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2"/>
      <c r="U520" s="2"/>
      <c r="V520" s="79"/>
      <c r="W520" s="146"/>
      <c r="X520" s="129"/>
      <c r="Y520" s="79"/>
      <c r="Z520" s="77"/>
      <c r="AA520" s="77"/>
      <c r="AB520" s="2"/>
      <c r="AC520" s="2"/>
      <c r="AD520" s="2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</row>
    <row r="521" spans="1:206" s="4" customFormat="1">
      <c r="A521" s="6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2"/>
      <c r="U521" s="2"/>
      <c r="V521" s="79"/>
      <c r="W521" s="146"/>
      <c r="X521" s="129"/>
      <c r="Y521" s="79"/>
      <c r="Z521" s="77"/>
      <c r="AA521" s="77"/>
      <c r="AB521" s="2"/>
      <c r="AC521" s="2"/>
      <c r="AD521" s="2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</row>
    <row r="522" spans="1:206" s="4" customFormat="1">
      <c r="A522" s="6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2"/>
      <c r="U522" s="2"/>
      <c r="V522" s="79"/>
      <c r="W522" s="146"/>
      <c r="X522" s="129"/>
      <c r="Y522" s="79"/>
      <c r="Z522" s="77"/>
      <c r="AA522" s="77"/>
      <c r="AB522" s="2"/>
      <c r="AC522" s="2"/>
      <c r="AD522" s="2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</row>
    <row r="523" spans="1:206" s="4" customFormat="1">
      <c r="A523" s="6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2"/>
      <c r="U523" s="2"/>
      <c r="V523" s="79"/>
      <c r="W523" s="146"/>
      <c r="X523" s="129"/>
      <c r="Y523" s="79"/>
      <c r="Z523" s="77"/>
      <c r="AA523" s="77"/>
      <c r="AB523" s="2"/>
      <c r="AC523" s="2"/>
      <c r="AD523" s="2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</row>
    <row r="524" spans="1:206" s="4" customFormat="1">
      <c r="A524" s="6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2"/>
      <c r="U524" s="2"/>
      <c r="V524" s="79"/>
      <c r="W524" s="146"/>
      <c r="X524" s="129"/>
      <c r="Y524" s="79"/>
      <c r="Z524" s="77"/>
      <c r="AA524" s="77"/>
      <c r="AB524" s="2"/>
      <c r="AC524" s="2"/>
      <c r="AD524" s="2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</row>
    <row r="525" spans="1:206" s="4" customFormat="1">
      <c r="A525" s="6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2"/>
      <c r="U525" s="2"/>
      <c r="V525" s="79"/>
      <c r="W525" s="146"/>
      <c r="X525" s="129"/>
      <c r="Y525" s="79"/>
      <c r="Z525" s="77"/>
      <c r="AA525" s="77"/>
      <c r="AB525" s="2"/>
      <c r="AC525" s="2"/>
      <c r="AD525" s="2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</row>
    <row r="526" spans="1:206" s="4" customFormat="1">
      <c r="A526" s="6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2"/>
      <c r="U526" s="2"/>
      <c r="V526" s="79"/>
      <c r="W526" s="146"/>
      <c r="X526" s="129"/>
      <c r="Y526" s="79"/>
      <c r="Z526" s="77"/>
      <c r="AA526" s="77"/>
      <c r="AB526" s="2"/>
      <c r="AC526" s="2"/>
      <c r="AD526" s="2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</row>
    <row r="527" spans="1:206" s="4" customFormat="1">
      <c r="A527" s="6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2"/>
      <c r="U527" s="2"/>
      <c r="V527" s="79"/>
      <c r="W527" s="146"/>
      <c r="X527" s="129"/>
      <c r="Y527" s="79"/>
      <c r="Z527" s="77"/>
      <c r="AA527" s="77"/>
      <c r="AB527" s="2"/>
      <c r="AC527" s="2"/>
      <c r="AD527" s="2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</row>
    <row r="528" spans="1:206" s="4" customFormat="1">
      <c r="A528" s="6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2"/>
      <c r="U528" s="2"/>
      <c r="V528" s="79"/>
      <c r="W528" s="146"/>
      <c r="X528" s="129"/>
      <c r="Y528" s="79"/>
      <c r="Z528" s="77"/>
      <c r="AA528" s="77"/>
      <c r="AB528" s="2"/>
      <c r="AC528" s="2"/>
      <c r="AD528" s="2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</row>
    <row r="529" spans="1:206" s="4" customFormat="1">
      <c r="A529" s="6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2"/>
      <c r="U529" s="2"/>
      <c r="V529" s="79"/>
      <c r="W529" s="146"/>
      <c r="X529" s="129"/>
      <c r="Y529" s="79"/>
      <c r="Z529" s="77"/>
      <c r="AA529" s="77"/>
      <c r="AB529" s="2"/>
      <c r="AC529" s="2"/>
      <c r="AD529" s="2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</row>
    <row r="530" spans="1:206" s="4" customFormat="1">
      <c r="A530" s="6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2"/>
      <c r="U530" s="2"/>
      <c r="V530" s="79"/>
      <c r="W530" s="146"/>
      <c r="X530" s="129"/>
      <c r="Y530" s="79"/>
      <c r="Z530" s="77"/>
      <c r="AA530" s="77"/>
      <c r="AB530" s="2"/>
      <c r="AC530" s="2"/>
      <c r="AD530" s="2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</row>
    <row r="531" spans="1:206" s="4" customFormat="1">
      <c r="A531" s="6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2"/>
      <c r="U531" s="2"/>
      <c r="V531" s="79"/>
      <c r="W531" s="146"/>
      <c r="X531" s="129"/>
      <c r="Y531" s="79"/>
      <c r="Z531" s="77"/>
      <c r="AA531" s="77"/>
      <c r="AB531" s="2"/>
      <c r="AC531" s="2"/>
      <c r="AD531" s="2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</row>
    <row r="532" spans="1:206" s="4" customFormat="1">
      <c r="A532" s="6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"/>
      <c r="U532" s="2"/>
      <c r="V532" s="79"/>
      <c r="W532" s="146"/>
      <c r="X532" s="129"/>
      <c r="Y532" s="79"/>
      <c r="Z532" s="77"/>
      <c r="AA532" s="77"/>
      <c r="AB532" s="2"/>
      <c r="AC532" s="2"/>
      <c r="AD532" s="2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</row>
    <row r="533" spans="1:206" s="4" customFormat="1">
      <c r="A533" s="6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"/>
      <c r="U533" s="2"/>
      <c r="V533" s="79"/>
      <c r="W533" s="146"/>
      <c r="X533" s="129"/>
      <c r="Y533" s="79"/>
      <c r="Z533" s="77"/>
      <c r="AA533" s="77"/>
      <c r="AB533" s="2"/>
      <c r="AC533" s="2"/>
      <c r="AD533" s="2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</row>
    <row r="534" spans="1:206" s="4" customFormat="1">
      <c r="A534" s="6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"/>
      <c r="U534" s="2"/>
      <c r="V534" s="79"/>
      <c r="W534" s="146"/>
      <c r="X534" s="129"/>
      <c r="Y534" s="79"/>
      <c r="Z534" s="77"/>
      <c r="AA534" s="77"/>
      <c r="AB534" s="2"/>
      <c r="AC534" s="2"/>
      <c r="AD534" s="2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</row>
    <row r="535" spans="1:206" s="4" customFormat="1">
      <c r="A535" s="6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2"/>
      <c r="U535" s="2"/>
      <c r="V535" s="79"/>
      <c r="W535" s="146"/>
      <c r="X535" s="129"/>
      <c r="Y535" s="79"/>
      <c r="Z535" s="77"/>
      <c r="AA535" s="77"/>
      <c r="AB535" s="2"/>
      <c r="AC535" s="2"/>
      <c r="AD535" s="2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</row>
    <row r="536" spans="1:206" s="4" customFormat="1">
      <c r="A536" s="6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2"/>
      <c r="U536" s="2"/>
      <c r="V536" s="79"/>
      <c r="W536" s="146"/>
      <c r="X536" s="129"/>
      <c r="Y536" s="79"/>
      <c r="Z536" s="77"/>
      <c r="AA536" s="77"/>
      <c r="AB536" s="2"/>
      <c r="AC536" s="2"/>
      <c r="AD536" s="2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</row>
    <row r="537" spans="1:206" s="4" customFormat="1">
      <c r="A537" s="6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2"/>
      <c r="U537" s="2"/>
      <c r="V537" s="79"/>
      <c r="W537" s="146"/>
      <c r="X537" s="129"/>
      <c r="Y537" s="79"/>
      <c r="Z537" s="77"/>
      <c r="AA537" s="77"/>
      <c r="AB537" s="2"/>
      <c r="AC537" s="2"/>
      <c r="AD537" s="2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</row>
    <row r="538" spans="1:206" s="4" customFormat="1">
      <c r="A538" s="6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2"/>
      <c r="U538" s="2"/>
      <c r="V538" s="79"/>
      <c r="W538" s="146"/>
      <c r="X538" s="129"/>
      <c r="Y538" s="79"/>
      <c r="Z538" s="77"/>
      <c r="AA538" s="77"/>
      <c r="AB538" s="2"/>
      <c r="AC538" s="2"/>
      <c r="AD538" s="2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</row>
    <row r="539" spans="1:206" s="4" customFormat="1">
      <c r="A539" s="6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2"/>
      <c r="U539" s="2"/>
      <c r="V539" s="79"/>
      <c r="W539" s="146"/>
      <c r="X539" s="129"/>
      <c r="Y539" s="79"/>
      <c r="Z539" s="77"/>
      <c r="AA539" s="77"/>
      <c r="AB539" s="2"/>
      <c r="AC539" s="2"/>
      <c r="AD539" s="2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</row>
    <row r="540" spans="1:206" s="4" customFormat="1">
      <c r="A540" s="6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2"/>
      <c r="U540" s="2"/>
      <c r="V540" s="79"/>
      <c r="W540" s="146"/>
      <c r="X540" s="129"/>
      <c r="Y540" s="79"/>
      <c r="Z540" s="77"/>
      <c r="AA540" s="77"/>
      <c r="AB540" s="2"/>
      <c r="AC540" s="2"/>
      <c r="AD540" s="2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</row>
    <row r="541" spans="1:206" s="4" customFormat="1">
      <c r="A541" s="6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2"/>
      <c r="U541" s="2"/>
      <c r="V541" s="79"/>
      <c r="W541" s="146"/>
      <c r="X541" s="129"/>
      <c r="Y541" s="79"/>
      <c r="Z541" s="77"/>
      <c r="AA541" s="77"/>
      <c r="AB541" s="2"/>
      <c r="AC541" s="2"/>
      <c r="AD541" s="2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</row>
    <row r="542" spans="1:206" s="4" customFormat="1">
      <c r="A542" s="6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2"/>
      <c r="U542" s="2"/>
      <c r="V542" s="79"/>
      <c r="W542" s="146"/>
      <c r="X542" s="129"/>
      <c r="Y542" s="79"/>
      <c r="Z542" s="77"/>
      <c r="AA542" s="77"/>
      <c r="AB542" s="2"/>
      <c r="AC542" s="2"/>
      <c r="AD542" s="2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</row>
    <row r="543" spans="1:206" s="4" customFormat="1">
      <c r="A543" s="6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2"/>
      <c r="U543" s="2"/>
      <c r="V543" s="79"/>
      <c r="W543" s="146"/>
      <c r="X543" s="129"/>
      <c r="Y543" s="79"/>
      <c r="Z543" s="77"/>
      <c r="AA543" s="77"/>
      <c r="AB543" s="2"/>
      <c r="AC543" s="2"/>
      <c r="AD543" s="2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</row>
    <row r="544" spans="1:206" s="4" customFormat="1">
      <c r="A544" s="6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2"/>
      <c r="U544" s="2"/>
      <c r="V544" s="79"/>
      <c r="W544" s="146"/>
      <c r="X544" s="129"/>
      <c r="Y544" s="79"/>
      <c r="Z544" s="77"/>
      <c r="AA544" s="77"/>
      <c r="AB544" s="2"/>
      <c r="AC544" s="2"/>
      <c r="AD544" s="2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</row>
    <row r="545" spans="1:206" s="4" customFormat="1">
      <c r="A545" s="6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2"/>
      <c r="U545" s="2"/>
      <c r="V545" s="79"/>
      <c r="W545" s="146"/>
      <c r="X545" s="129"/>
      <c r="Y545" s="79"/>
      <c r="Z545" s="77"/>
      <c r="AA545" s="77"/>
      <c r="AB545" s="2"/>
      <c r="AC545" s="2"/>
      <c r="AD545" s="2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</row>
    <row r="546" spans="1:206" s="4" customFormat="1">
      <c r="A546" s="6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2"/>
      <c r="U546" s="2"/>
      <c r="V546" s="79"/>
      <c r="W546" s="146"/>
      <c r="X546" s="129"/>
      <c r="Y546" s="79"/>
      <c r="Z546" s="77"/>
      <c r="AA546" s="77"/>
      <c r="AB546" s="2"/>
      <c r="AC546" s="2"/>
      <c r="AD546" s="2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</row>
    <row r="547" spans="1:206" s="4" customFormat="1">
      <c r="A547" s="6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2"/>
      <c r="U547" s="2"/>
      <c r="V547" s="79"/>
      <c r="W547" s="146"/>
      <c r="X547" s="129"/>
      <c r="Y547" s="79"/>
      <c r="Z547" s="77"/>
      <c r="AA547" s="77"/>
      <c r="AB547" s="2"/>
      <c r="AC547" s="2"/>
      <c r="AD547" s="2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</row>
    <row r="548" spans="1:206" s="4" customFormat="1">
      <c r="A548" s="6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2"/>
      <c r="U548" s="2"/>
      <c r="V548" s="79"/>
      <c r="W548" s="146"/>
      <c r="X548" s="129"/>
      <c r="Y548" s="79"/>
      <c r="Z548" s="77"/>
      <c r="AA548" s="77"/>
      <c r="AB548" s="2"/>
      <c r="AC548" s="2"/>
      <c r="AD548" s="2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</row>
    <row r="549" spans="1:206" s="4" customFormat="1">
      <c r="A549" s="6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2"/>
      <c r="U549" s="2"/>
      <c r="V549" s="79"/>
      <c r="W549" s="146"/>
      <c r="X549" s="129"/>
      <c r="Y549" s="79"/>
      <c r="Z549" s="77"/>
      <c r="AA549" s="77"/>
      <c r="AB549" s="2"/>
      <c r="AC549" s="2"/>
      <c r="AD549" s="2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</row>
    <row r="550" spans="1:206" s="4" customFormat="1">
      <c r="A550" s="6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2"/>
      <c r="U550" s="2"/>
      <c r="V550" s="79"/>
      <c r="W550" s="146"/>
      <c r="X550" s="129"/>
      <c r="Y550" s="79"/>
      <c r="Z550" s="77"/>
      <c r="AA550" s="77"/>
      <c r="AB550" s="2"/>
      <c r="AC550" s="2"/>
      <c r="AD550" s="2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</row>
    <row r="551" spans="1:206" s="4" customFormat="1">
      <c r="A551" s="6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2"/>
      <c r="U551" s="2"/>
      <c r="V551" s="79"/>
      <c r="W551" s="146"/>
      <c r="X551" s="129"/>
      <c r="Y551" s="79"/>
      <c r="Z551" s="77"/>
      <c r="AA551" s="77"/>
      <c r="AB551" s="2"/>
      <c r="AC551" s="2"/>
      <c r="AD551" s="2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</row>
    <row r="552" spans="1:206" s="4" customFormat="1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2"/>
      <c r="U552" s="2"/>
      <c r="V552" s="79"/>
      <c r="W552" s="146"/>
      <c r="X552" s="129"/>
      <c r="Y552" s="79"/>
      <c r="Z552" s="77"/>
      <c r="AA552" s="77"/>
      <c r="AB552" s="2"/>
      <c r="AC552" s="2"/>
      <c r="AD552" s="2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</row>
    <row r="553" spans="1:206" s="4" customFormat="1">
      <c r="A553" s="6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2"/>
      <c r="U553" s="2"/>
      <c r="V553" s="79"/>
      <c r="W553" s="146"/>
      <c r="X553" s="129"/>
      <c r="Y553" s="79"/>
      <c r="Z553" s="77"/>
      <c r="AA553" s="77"/>
      <c r="AB553" s="2"/>
      <c r="AC553" s="2"/>
      <c r="AD553" s="2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</row>
    <row r="554" spans="1:206" s="4" customFormat="1">
      <c r="A554" s="6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2"/>
      <c r="U554" s="2"/>
      <c r="V554" s="79"/>
      <c r="W554" s="146"/>
      <c r="X554" s="129"/>
      <c r="Y554" s="79"/>
      <c r="Z554" s="77"/>
      <c r="AA554" s="77"/>
      <c r="AB554" s="2"/>
      <c r="AC554" s="2"/>
      <c r="AD554" s="2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</row>
    <row r="555" spans="1:206" s="4" customFormat="1">
      <c r="A555" s="6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2"/>
      <c r="U555" s="2"/>
      <c r="V555" s="79"/>
      <c r="W555" s="146"/>
      <c r="X555" s="129"/>
      <c r="Y555" s="79"/>
      <c r="Z555" s="77"/>
      <c r="AA555" s="77"/>
      <c r="AB555" s="2"/>
      <c r="AC555" s="2"/>
      <c r="AD555" s="2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</row>
    <row r="556" spans="1:206" s="4" customFormat="1">
      <c r="A556" s="6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2"/>
      <c r="U556" s="2"/>
      <c r="V556" s="79"/>
      <c r="W556" s="146"/>
      <c r="X556" s="129"/>
      <c r="Y556" s="79"/>
      <c r="Z556" s="77"/>
      <c r="AA556" s="77"/>
      <c r="AB556" s="2"/>
      <c r="AC556" s="2"/>
      <c r="AD556" s="2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</row>
    <row r="557" spans="1:206" s="4" customFormat="1">
      <c r="A557" s="6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2"/>
      <c r="U557" s="2"/>
      <c r="V557" s="79"/>
      <c r="W557" s="146"/>
      <c r="X557" s="129"/>
      <c r="Y557" s="79"/>
      <c r="Z557" s="77"/>
      <c r="AA557" s="77"/>
      <c r="AB557" s="2"/>
      <c r="AC557" s="2"/>
      <c r="AD557" s="2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</row>
    <row r="558" spans="1:206" s="4" customFormat="1">
      <c r="A558" s="6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2"/>
      <c r="U558" s="2"/>
      <c r="V558" s="79"/>
      <c r="W558" s="146"/>
      <c r="X558" s="129"/>
      <c r="Y558" s="79"/>
      <c r="Z558" s="77"/>
      <c r="AA558" s="77"/>
      <c r="AB558" s="2"/>
      <c r="AC558" s="2"/>
      <c r="AD558" s="2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</row>
    <row r="559" spans="1:206" s="4" customFormat="1">
      <c r="A559" s="6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2"/>
      <c r="U559" s="2"/>
      <c r="V559" s="79"/>
      <c r="W559" s="146"/>
      <c r="X559" s="129"/>
      <c r="Y559" s="79"/>
      <c r="Z559" s="77"/>
      <c r="AA559" s="77"/>
      <c r="AB559" s="2"/>
      <c r="AC559" s="2"/>
      <c r="AD559" s="2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</row>
    <row r="560" spans="1:206" s="4" customFormat="1">
      <c r="A560" s="6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2"/>
      <c r="U560" s="2"/>
      <c r="V560" s="79"/>
      <c r="W560" s="146"/>
      <c r="X560" s="129"/>
      <c r="Y560" s="79"/>
      <c r="Z560" s="77"/>
      <c r="AA560" s="77"/>
      <c r="AB560" s="2"/>
      <c r="AC560" s="2"/>
      <c r="AD560" s="2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</row>
    <row r="561" spans="1:206" s="4" customFormat="1">
      <c r="A561" s="6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2"/>
      <c r="U561" s="2"/>
      <c r="V561" s="79"/>
      <c r="W561" s="146"/>
      <c r="X561" s="129"/>
      <c r="Y561" s="79"/>
      <c r="Z561" s="77"/>
      <c r="AA561" s="77"/>
      <c r="AB561" s="2"/>
      <c r="AC561" s="2"/>
      <c r="AD561" s="2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</row>
    <row r="562" spans="1:206" s="4" customFormat="1">
      <c r="A562" s="6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2"/>
      <c r="U562" s="2"/>
      <c r="V562" s="79"/>
      <c r="W562" s="146"/>
      <c r="X562" s="129"/>
      <c r="Y562" s="79"/>
      <c r="Z562" s="77"/>
      <c r="AA562" s="77"/>
      <c r="AB562" s="2"/>
      <c r="AC562" s="2"/>
      <c r="AD562" s="2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</row>
    <row r="563" spans="1:206" s="4" customFormat="1">
      <c r="A563" s="6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2"/>
      <c r="U563" s="2"/>
      <c r="V563" s="79"/>
      <c r="W563" s="146"/>
      <c r="X563" s="129"/>
      <c r="Y563" s="79"/>
      <c r="Z563" s="77"/>
      <c r="AA563" s="77"/>
      <c r="AB563" s="2"/>
      <c r="AC563" s="2"/>
      <c r="AD563" s="2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</row>
    <row r="564" spans="1:206" s="4" customFormat="1">
      <c r="A564" s="6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2"/>
      <c r="U564" s="2"/>
      <c r="V564" s="79"/>
      <c r="W564" s="146"/>
      <c r="X564" s="129"/>
      <c r="Y564" s="79"/>
      <c r="Z564" s="77"/>
      <c r="AA564" s="77"/>
      <c r="AB564" s="2"/>
      <c r="AC564" s="2"/>
      <c r="AD564" s="2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</row>
    <row r="565" spans="1:206" s="4" customFormat="1">
      <c r="A565" s="6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2"/>
      <c r="U565" s="2"/>
      <c r="V565" s="79"/>
      <c r="W565" s="146"/>
      <c r="X565" s="129"/>
      <c r="Y565" s="79"/>
      <c r="Z565" s="77"/>
      <c r="AA565" s="77"/>
      <c r="AB565" s="2"/>
      <c r="AC565" s="2"/>
      <c r="AD565" s="2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</row>
    <row r="566" spans="1:206" s="4" customFormat="1">
      <c r="A566" s="6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"/>
      <c r="U566" s="2"/>
      <c r="V566" s="79"/>
      <c r="W566" s="146"/>
      <c r="X566" s="129"/>
      <c r="Y566" s="79"/>
      <c r="Z566" s="77"/>
      <c r="AA566" s="77"/>
      <c r="AB566" s="2"/>
      <c r="AC566" s="2"/>
      <c r="AD566" s="2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</row>
    <row r="567" spans="1:206" s="4" customFormat="1">
      <c r="A567" s="6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2"/>
      <c r="U567" s="2"/>
      <c r="V567" s="79"/>
      <c r="W567" s="146"/>
      <c r="X567" s="129"/>
      <c r="Y567" s="79"/>
      <c r="Z567" s="77"/>
      <c r="AA567" s="77"/>
      <c r="AB567" s="2"/>
      <c r="AC567" s="2"/>
      <c r="AD567" s="2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</row>
    <row r="568" spans="1:206" s="4" customFormat="1">
      <c r="A568" s="6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2"/>
      <c r="U568" s="2"/>
      <c r="V568" s="79"/>
      <c r="W568" s="146"/>
      <c r="X568" s="129"/>
      <c r="Y568" s="79"/>
      <c r="Z568" s="77"/>
      <c r="AA568" s="77"/>
      <c r="AB568" s="2"/>
      <c r="AC568" s="2"/>
      <c r="AD568" s="2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</row>
    <row r="569" spans="1:206" s="4" customFormat="1">
      <c r="A569" s="6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2"/>
      <c r="U569" s="2"/>
      <c r="V569" s="79"/>
      <c r="W569" s="146"/>
      <c r="X569" s="129"/>
      <c r="Y569" s="79"/>
      <c r="Z569" s="77"/>
      <c r="AA569" s="77"/>
      <c r="AB569" s="2"/>
      <c r="AC569" s="2"/>
      <c r="AD569" s="2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</row>
    <row r="570" spans="1:206" s="4" customFormat="1">
      <c r="A570" s="6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2"/>
      <c r="U570" s="2"/>
      <c r="V570" s="79"/>
      <c r="W570" s="146"/>
      <c r="X570" s="129"/>
      <c r="Y570" s="79"/>
      <c r="Z570" s="77"/>
      <c r="AA570" s="77"/>
      <c r="AB570" s="2"/>
      <c r="AC570" s="2"/>
      <c r="AD570" s="2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</row>
    <row r="571" spans="1:206" s="4" customFormat="1">
      <c r="A571" s="6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2"/>
      <c r="U571" s="2"/>
      <c r="V571" s="79"/>
      <c r="W571" s="146"/>
      <c r="X571" s="129"/>
      <c r="Y571" s="79"/>
      <c r="Z571" s="77"/>
      <c r="AA571" s="77"/>
      <c r="AB571" s="2"/>
      <c r="AC571" s="2"/>
      <c r="AD571" s="2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</row>
    <row r="572" spans="1:206" s="4" customFormat="1">
      <c r="A572" s="6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2"/>
      <c r="U572" s="2"/>
      <c r="V572" s="79"/>
      <c r="W572" s="146"/>
      <c r="X572" s="129"/>
      <c r="Y572" s="79"/>
      <c r="Z572" s="77"/>
      <c r="AA572" s="77"/>
      <c r="AB572" s="2"/>
      <c r="AC572" s="2"/>
      <c r="AD572" s="2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</row>
    <row r="573" spans="1:206" s="4" customFormat="1">
      <c r="A573" s="6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2"/>
      <c r="U573" s="2"/>
      <c r="V573" s="79"/>
      <c r="W573" s="146"/>
      <c r="X573" s="129"/>
      <c r="Y573" s="79"/>
      <c r="Z573" s="77"/>
      <c r="AA573" s="77"/>
      <c r="AB573" s="2"/>
      <c r="AC573" s="2"/>
      <c r="AD573" s="2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</row>
    <row r="574" spans="1:206" s="4" customFormat="1">
      <c r="A574" s="6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2"/>
      <c r="U574" s="2"/>
      <c r="V574" s="79"/>
      <c r="W574" s="146"/>
      <c r="X574" s="129"/>
      <c r="Y574" s="79"/>
      <c r="Z574" s="77"/>
      <c r="AA574" s="77"/>
      <c r="AB574" s="2"/>
      <c r="AC574" s="2"/>
      <c r="AD574" s="2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</row>
    <row r="575" spans="1:206" s="4" customFormat="1">
      <c r="A575" s="6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"/>
      <c r="U575" s="2"/>
      <c r="V575" s="79"/>
      <c r="W575" s="146"/>
      <c r="X575" s="129"/>
      <c r="Y575" s="79"/>
      <c r="Z575" s="77"/>
      <c r="AA575" s="77"/>
      <c r="AB575" s="2"/>
      <c r="AC575" s="2"/>
      <c r="AD575" s="2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</row>
    <row r="576" spans="1:206" s="4" customFormat="1">
      <c r="A576" s="6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2"/>
      <c r="U576" s="2"/>
      <c r="V576" s="79"/>
      <c r="W576" s="146"/>
      <c r="X576" s="129"/>
      <c r="Y576" s="79"/>
      <c r="Z576" s="77"/>
      <c r="AA576" s="77"/>
      <c r="AB576" s="2"/>
      <c r="AC576" s="2"/>
      <c r="AD576" s="2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</row>
    <row r="577" spans="1:206" s="4" customFormat="1">
      <c r="A577" s="6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"/>
      <c r="U577" s="2"/>
      <c r="V577" s="79"/>
      <c r="W577" s="146"/>
      <c r="X577" s="129"/>
      <c r="Y577" s="79"/>
      <c r="Z577" s="77"/>
      <c r="AA577" s="77"/>
      <c r="AB577" s="2"/>
      <c r="AC577" s="2"/>
      <c r="AD577" s="239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</row>
    <row r="578" spans="1:206" s="4" customFormat="1">
      <c r="A578" s="6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2"/>
      <c r="U578" s="2"/>
      <c r="V578" s="79"/>
      <c r="W578" s="146"/>
      <c r="X578" s="129"/>
      <c r="Y578" s="79"/>
      <c r="Z578" s="77"/>
      <c r="AA578" s="77"/>
      <c r="AB578" s="2"/>
      <c r="AC578" s="2"/>
      <c r="AD578" s="239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</row>
    <row r="579" spans="1:206" s="4" customFormat="1">
      <c r="A579" s="6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2"/>
      <c r="U579" s="2"/>
      <c r="V579" s="79"/>
      <c r="W579" s="146"/>
      <c r="X579" s="129"/>
      <c r="Y579" s="79"/>
      <c r="Z579" s="77"/>
      <c r="AA579" s="77"/>
      <c r="AB579" s="2"/>
      <c r="AC579" s="2"/>
      <c r="AD579" s="239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</row>
    <row r="580" spans="1:206" s="4" customFormat="1">
      <c r="A580" s="6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"/>
      <c r="U580" s="2"/>
      <c r="V580" s="79"/>
      <c r="W580" s="146"/>
      <c r="X580" s="129"/>
      <c r="Y580" s="79"/>
      <c r="Z580" s="77"/>
      <c r="AA580" s="77"/>
      <c r="AB580" s="2"/>
      <c r="AC580" s="2"/>
      <c r="AD580" s="239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</row>
    <row r="581" spans="1:206" s="4" customFormat="1">
      <c r="A581" s="6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2"/>
      <c r="U581" s="2"/>
      <c r="V581" s="79"/>
      <c r="W581" s="146"/>
      <c r="X581" s="129"/>
      <c r="Y581" s="79"/>
      <c r="Z581" s="77"/>
      <c r="AA581" s="77"/>
      <c r="AB581" s="2"/>
      <c r="AC581" s="2"/>
      <c r="AD581" s="239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</row>
    <row r="582" spans="1:206" s="4" customFormat="1">
      <c r="A582" s="6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2"/>
      <c r="U582" s="2"/>
      <c r="V582" s="79"/>
      <c r="W582" s="146"/>
      <c r="X582" s="129"/>
      <c r="Y582" s="79"/>
      <c r="Z582" s="77"/>
      <c r="AA582" s="77"/>
      <c r="AB582" s="2"/>
      <c r="AC582" s="2"/>
      <c r="AD582" s="239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</row>
    <row r="583" spans="1:206" s="4" customFormat="1">
      <c r="A583" s="6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2"/>
      <c r="U583" s="2"/>
      <c r="V583" s="79"/>
      <c r="W583" s="146"/>
      <c r="X583" s="129"/>
      <c r="Y583" s="79"/>
      <c r="Z583" s="77"/>
      <c r="AA583" s="77"/>
      <c r="AB583" s="2"/>
      <c r="AC583" s="2"/>
      <c r="AD583" s="239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</row>
    <row r="584" spans="1:206" s="4" customFormat="1">
      <c r="A584" s="6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"/>
      <c r="U584" s="2"/>
      <c r="V584" s="79"/>
      <c r="W584" s="146"/>
      <c r="X584" s="129"/>
      <c r="Y584" s="79"/>
      <c r="Z584" s="77"/>
      <c r="AA584" s="77"/>
      <c r="AB584" s="2"/>
      <c r="AC584" s="2"/>
      <c r="AD584" s="239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</row>
    <row r="585" spans="1:206" s="4" customFormat="1">
      <c r="A585" s="6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2"/>
      <c r="U585" s="2"/>
      <c r="V585" s="79"/>
      <c r="W585" s="146"/>
      <c r="X585" s="129"/>
      <c r="Y585" s="79"/>
      <c r="Z585" s="77"/>
      <c r="AA585" s="77"/>
      <c r="AB585" s="2"/>
      <c r="AC585" s="2"/>
      <c r="AD585" s="239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</row>
    <row r="586" spans="1:206" s="4" customFormat="1">
      <c r="A586" s="6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"/>
      <c r="U586" s="2"/>
      <c r="V586" s="79"/>
      <c r="W586" s="146"/>
      <c r="X586" s="129"/>
      <c r="Y586" s="79"/>
      <c r="Z586" s="77"/>
      <c r="AA586" s="77"/>
      <c r="AB586" s="2"/>
      <c r="AC586" s="2"/>
      <c r="AD586" s="239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</row>
    <row r="587" spans="1:206" s="4" customFormat="1">
      <c r="A587" s="6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2"/>
      <c r="U587" s="2"/>
      <c r="V587" s="79"/>
      <c r="W587" s="146"/>
      <c r="X587" s="129"/>
      <c r="Y587" s="79"/>
      <c r="Z587" s="77"/>
      <c r="AA587" s="77"/>
      <c r="AB587" s="2"/>
      <c r="AC587" s="2"/>
      <c r="AD587" s="239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</row>
    <row r="588" spans="1:206" s="4" customFormat="1">
      <c r="A588" s="6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"/>
      <c r="U588" s="2"/>
      <c r="V588" s="79"/>
      <c r="W588" s="146"/>
      <c r="X588" s="129"/>
      <c r="Y588" s="79"/>
      <c r="Z588" s="77"/>
      <c r="AA588" s="77"/>
      <c r="AB588" s="2"/>
      <c r="AC588" s="2"/>
      <c r="AD588" s="239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</row>
    <row r="589" spans="1:206" s="4" customFormat="1">
      <c r="A589" s="6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2"/>
      <c r="U589" s="2"/>
      <c r="V589" s="79"/>
      <c r="W589" s="146"/>
      <c r="X589" s="129"/>
      <c r="Y589" s="79"/>
      <c r="Z589" s="77"/>
      <c r="AA589" s="77"/>
      <c r="AB589" s="2"/>
      <c r="AC589" s="2"/>
      <c r="AD589" s="239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</row>
    <row r="590" spans="1:206" s="4" customFormat="1">
      <c r="A590" s="6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2"/>
      <c r="U590" s="2"/>
      <c r="V590" s="79"/>
      <c r="W590" s="146"/>
      <c r="X590" s="129"/>
      <c r="Y590" s="79"/>
      <c r="Z590" s="77"/>
      <c r="AA590" s="77"/>
      <c r="AB590" s="2"/>
      <c r="AC590" s="2"/>
      <c r="AD590" s="239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</row>
    <row r="591" spans="1:206" s="4" customFormat="1">
      <c r="A591" s="6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2"/>
      <c r="U591" s="2"/>
      <c r="V591" s="79"/>
      <c r="W591" s="146"/>
      <c r="X591" s="129"/>
      <c r="Y591" s="79"/>
      <c r="Z591" s="77"/>
      <c r="AA591" s="77"/>
      <c r="AB591" s="2"/>
      <c r="AC591" s="2"/>
      <c r="AD591" s="239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</row>
    <row r="592" spans="1:206" s="4" customFormat="1">
      <c r="A592" s="6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2"/>
      <c r="U592" s="2"/>
      <c r="V592" s="79"/>
      <c r="W592" s="146"/>
      <c r="X592" s="129"/>
      <c r="Y592" s="79"/>
      <c r="Z592" s="77"/>
      <c r="AA592" s="77"/>
      <c r="AB592" s="2"/>
      <c r="AC592" s="2"/>
      <c r="AD592" s="239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</row>
    <row r="593" spans="1:206" s="4" customFormat="1">
      <c r="A593" s="6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2"/>
      <c r="U593" s="2"/>
      <c r="V593" s="79"/>
      <c r="W593" s="146"/>
      <c r="X593" s="129"/>
      <c r="Y593" s="79"/>
      <c r="Z593" s="77"/>
      <c r="AA593" s="77"/>
      <c r="AB593" s="2"/>
      <c r="AC593" s="2"/>
      <c r="AD593" s="239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</row>
    <row r="594" spans="1:206" s="4" customFormat="1">
      <c r="A594" s="6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2"/>
      <c r="U594" s="2"/>
      <c r="V594" s="79"/>
      <c r="W594" s="146"/>
      <c r="X594" s="129"/>
      <c r="Y594" s="79"/>
      <c r="Z594" s="77"/>
      <c r="AA594" s="77"/>
      <c r="AB594" s="2"/>
      <c r="AC594" s="2"/>
      <c r="AD594" s="239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</row>
    <row r="595" spans="1:206" s="4" customFormat="1">
      <c r="A595" s="6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2"/>
      <c r="U595" s="2"/>
      <c r="V595" s="79"/>
      <c r="W595" s="146"/>
      <c r="X595" s="129"/>
      <c r="Y595" s="79"/>
      <c r="Z595" s="77"/>
      <c r="AA595" s="77"/>
      <c r="AB595" s="2"/>
      <c r="AC595" s="2"/>
      <c r="AD595" s="239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</row>
    <row r="596" spans="1:206" s="4" customFormat="1">
      <c r="A596" s="6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2"/>
      <c r="U596" s="2"/>
      <c r="V596" s="79"/>
      <c r="W596" s="146"/>
      <c r="X596" s="129"/>
      <c r="Y596" s="79"/>
      <c r="Z596" s="77"/>
      <c r="AA596" s="77"/>
      <c r="AB596" s="2"/>
      <c r="AC596" s="2"/>
      <c r="AD596" s="239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</row>
    <row r="597" spans="1:206" s="4" customFormat="1">
      <c r="A597" s="6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2"/>
      <c r="U597" s="2"/>
      <c r="V597" s="79"/>
      <c r="W597" s="146"/>
      <c r="X597" s="129"/>
      <c r="Y597" s="79"/>
      <c r="Z597" s="77"/>
      <c r="AA597" s="77"/>
      <c r="AB597" s="2"/>
      <c r="AC597" s="2"/>
      <c r="AD597" s="239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</row>
    <row r="598" spans="1:206" s="4" customFormat="1">
      <c r="A598" s="6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2"/>
      <c r="U598" s="2"/>
      <c r="V598" s="79"/>
      <c r="W598" s="146"/>
      <c r="X598" s="129"/>
      <c r="Y598" s="79"/>
      <c r="Z598" s="77"/>
      <c r="AA598" s="77"/>
      <c r="AB598" s="2"/>
      <c r="AC598" s="2"/>
      <c r="AD598" s="239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</row>
    <row r="599" spans="1:206" s="4" customFormat="1">
      <c r="A599" s="6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2"/>
      <c r="U599" s="2"/>
      <c r="V599" s="79"/>
      <c r="W599" s="146"/>
      <c r="X599" s="129"/>
      <c r="Y599" s="79"/>
      <c r="Z599" s="77"/>
      <c r="AA599" s="77"/>
      <c r="AB599" s="2"/>
      <c r="AC599" s="2"/>
      <c r="AD599" s="239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</row>
    <row r="600" spans="1:206" s="4" customFormat="1">
      <c r="A600" s="6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2"/>
      <c r="U600" s="2"/>
      <c r="V600" s="79"/>
      <c r="W600" s="146"/>
      <c r="X600" s="129"/>
      <c r="Y600" s="79"/>
      <c r="Z600" s="77"/>
      <c r="AA600" s="77"/>
      <c r="AB600" s="2"/>
      <c r="AC600" s="2"/>
      <c r="AD600" s="239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</row>
    <row r="601" spans="1:206" s="4" customFormat="1">
      <c r="A601" s="6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2"/>
      <c r="U601" s="2"/>
      <c r="V601" s="79"/>
      <c r="W601" s="146"/>
      <c r="X601" s="129"/>
      <c r="Y601" s="79"/>
      <c r="Z601" s="77"/>
      <c r="AA601" s="77"/>
      <c r="AB601" s="2"/>
      <c r="AC601" s="2"/>
      <c r="AD601" s="239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</row>
    <row r="602" spans="1:206" s="4" customFormat="1">
      <c r="A602" s="6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2"/>
      <c r="U602" s="2"/>
      <c r="V602" s="79"/>
      <c r="W602" s="146"/>
      <c r="X602" s="129"/>
      <c r="Y602" s="79"/>
      <c r="Z602" s="77"/>
      <c r="AA602" s="77"/>
      <c r="AB602" s="2"/>
      <c r="AC602" s="2"/>
      <c r="AD602" s="239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</row>
    <row r="603" spans="1:206" s="4" customFormat="1">
      <c r="A603" s="6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2"/>
      <c r="U603" s="2"/>
      <c r="V603" s="79"/>
      <c r="W603" s="146"/>
      <c r="X603" s="129"/>
      <c r="Y603" s="79"/>
      <c r="Z603" s="77"/>
      <c r="AA603" s="77"/>
      <c r="AB603" s="2"/>
      <c r="AC603" s="2"/>
      <c r="AD603" s="239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</row>
    <row r="604" spans="1:206" s="4" customFormat="1">
      <c r="A604" s="6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2"/>
      <c r="U604" s="2"/>
      <c r="V604" s="79"/>
      <c r="W604" s="146"/>
      <c r="X604" s="129"/>
      <c r="Y604" s="79"/>
      <c r="Z604" s="77"/>
      <c r="AA604" s="77"/>
      <c r="AB604" s="2"/>
      <c r="AC604" s="2"/>
      <c r="AD604" s="239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</row>
    <row r="605" spans="1:206" s="4" customFormat="1">
      <c r="A605" s="6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2"/>
      <c r="U605" s="2"/>
      <c r="V605" s="79"/>
      <c r="W605" s="146"/>
      <c r="X605" s="129"/>
      <c r="Y605" s="79"/>
      <c r="Z605" s="77"/>
      <c r="AA605" s="77"/>
      <c r="AB605" s="2"/>
      <c r="AC605" s="2"/>
      <c r="AD605" s="239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</row>
    <row r="606" spans="1:206" s="4" customFormat="1">
      <c r="A606" s="6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2"/>
      <c r="U606" s="2"/>
      <c r="V606" s="79"/>
      <c r="W606" s="146"/>
      <c r="X606" s="129"/>
      <c r="Y606" s="79"/>
      <c r="Z606" s="77"/>
      <c r="AA606" s="77"/>
      <c r="AB606" s="2"/>
      <c r="AC606" s="2"/>
      <c r="AD606" s="239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</row>
    <row r="607" spans="1:206" s="4" customFormat="1">
      <c r="A607" s="6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2"/>
      <c r="U607" s="2"/>
      <c r="V607" s="79"/>
      <c r="W607" s="146"/>
      <c r="X607" s="129"/>
      <c r="Y607" s="79"/>
      <c r="Z607" s="77"/>
      <c r="AA607" s="77"/>
      <c r="AB607" s="2"/>
      <c r="AC607" s="2"/>
      <c r="AD607" s="239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</row>
    <row r="608" spans="1:206" s="4" customFormat="1">
      <c r="A608" s="6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2"/>
      <c r="U608" s="2"/>
      <c r="V608" s="79"/>
      <c r="W608" s="146"/>
      <c r="X608" s="129"/>
      <c r="Y608" s="79"/>
      <c r="Z608" s="77"/>
      <c r="AA608" s="77"/>
      <c r="AB608" s="2"/>
      <c r="AC608" s="2"/>
      <c r="AD608" s="239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</row>
    <row r="609" spans="1:206" s="4" customFormat="1">
      <c r="A609" s="6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2"/>
      <c r="U609" s="2"/>
      <c r="V609" s="79"/>
      <c r="W609" s="146"/>
      <c r="X609" s="129"/>
      <c r="Y609" s="79"/>
      <c r="Z609" s="77"/>
      <c r="AA609" s="77"/>
      <c r="AB609" s="2"/>
      <c r="AC609" s="2"/>
      <c r="AD609" s="239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</row>
    <row r="610" spans="1:206" s="4" customFormat="1">
      <c r="A610" s="6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2"/>
      <c r="U610" s="2"/>
      <c r="V610" s="79"/>
      <c r="W610" s="146"/>
      <c r="X610" s="129"/>
      <c r="Y610" s="79"/>
      <c r="Z610" s="77"/>
      <c r="AA610" s="77"/>
      <c r="AB610" s="2"/>
      <c r="AC610" s="2"/>
      <c r="AD610" s="239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</row>
    <row r="611" spans="1:206" s="4" customFormat="1">
      <c r="A611" s="6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2"/>
      <c r="U611" s="2"/>
      <c r="V611" s="79"/>
      <c r="W611" s="146"/>
      <c r="X611" s="129"/>
      <c r="Y611" s="79"/>
      <c r="Z611" s="77"/>
      <c r="AA611" s="77"/>
      <c r="AB611" s="2"/>
      <c r="AC611" s="2"/>
      <c r="AD611" s="239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</row>
    <row r="612" spans="1:206" s="4" customFormat="1">
      <c r="A612" s="6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2"/>
      <c r="U612" s="2"/>
      <c r="V612" s="79"/>
      <c r="W612" s="146"/>
      <c r="X612" s="129"/>
      <c r="Y612" s="79"/>
      <c r="Z612" s="77"/>
      <c r="AA612" s="77"/>
      <c r="AB612" s="2"/>
      <c r="AC612" s="2"/>
      <c r="AD612" s="239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</row>
    <row r="613" spans="1:206" s="4" customFormat="1">
      <c r="A613" s="6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2"/>
      <c r="U613" s="2"/>
      <c r="V613" s="79"/>
      <c r="W613" s="146"/>
      <c r="X613" s="129"/>
      <c r="Y613" s="79"/>
      <c r="Z613" s="77"/>
      <c r="AA613" s="77"/>
      <c r="AB613" s="2"/>
      <c r="AC613" s="2"/>
      <c r="AD613" s="239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</row>
    <row r="614" spans="1:206" s="4" customFormat="1">
      <c r="A614" s="6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2"/>
      <c r="U614" s="2"/>
      <c r="V614" s="79"/>
      <c r="W614" s="146"/>
      <c r="X614" s="129"/>
      <c r="Y614" s="79"/>
      <c r="Z614" s="77"/>
      <c r="AA614" s="77"/>
      <c r="AB614" s="2"/>
      <c r="AC614" s="2"/>
      <c r="AD614" s="239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</row>
    <row r="615" spans="1:206" s="4" customFormat="1">
      <c r="A615" s="6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2"/>
      <c r="U615" s="2"/>
      <c r="V615" s="79"/>
      <c r="W615" s="146"/>
      <c r="X615" s="129"/>
      <c r="Y615" s="79"/>
      <c r="Z615" s="77"/>
      <c r="AA615" s="77"/>
      <c r="AB615" s="2"/>
      <c r="AC615" s="2"/>
      <c r="AD615" s="239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</row>
    <row r="616" spans="1:206" s="4" customFormat="1">
      <c r="A616" s="6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2"/>
      <c r="U616" s="2"/>
      <c r="V616" s="79"/>
      <c r="W616" s="146"/>
      <c r="X616" s="129"/>
      <c r="Y616" s="79"/>
      <c r="Z616" s="77"/>
      <c r="AA616" s="77"/>
      <c r="AB616" s="2"/>
      <c r="AC616" s="2"/>
      <c r="AD616" s="239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</row>
    <row r="617" spans="1:206" s="4" customFormat="1">
      <c r="A617" s="6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2"/>
      <c r="U617" s="2"/>
      <c r="V617" s="79"/>
      <c r="W617" s="146"/>
      <c r="X617" s="129"/>
      <c r="Y617" s="79"/>
      <c r="Z617" s="77"/>
      <c r="AA617" s="77"/>
      <c r="AB617" s="2"/>
      <c r="AC617" s="2"/>
      <c r="AD617" s="239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</row>
    <row r="618" spans="1:206" s="4" customFormat="1">
      <c r="A618" s="6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2"/>
      <c r="U618" s="2"/>
      <c r="V618" s="79"/>
      <c r="W618" s="146"/>
      <c r="X618" s="129"/>
      <c r="Y618" s="79"/>
      <c r="Z618" s="77"/>
      <c r="AA618" s="77"/>
      <c r="AB618" s="2"/>
      <c r="AC618" s="2"/>
      <c r="AD618" s="239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</row>
    <row r="619" spans="1:206" s="4" customFormat="1">
      <c r="A619" s="6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2"/>
      <c r="U619" s="2"/>
      <c r="V619" s="79"/>
      <c r="W619" s="146"/>
      <c r="X619" s="129"/>
      <c r="Y619" s="79"/>
      <c r="Z619" s="77"/>
      <c r="AA619" s="77"/>
      <c r="AB619" s="2"/>
      <c r="AC619" s="2"/>
      <c r="AD619" s="239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</row>
    <row r="620" spans="1:206" s="4" customFormat="1">
      <c r="A620" s="6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"/>
      <c r="U620" s="2"/>
      <c r="V620" s="79"/>
      <c r="W620" s="146"/>
      <c r="X620" s="129"/>
      <c r="Y620" s="79"/>
      <c r="Z620" s="77"/>
      <c r="AA620" s="77"/>
      <c r="AB620" s="2"/>
      <c r="AC620" s="2"/>
      <c r="AD620" s="239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</row>
    <row r="621" spans="1:206" s="4" customFormat="1">
      <c r="A621" s="6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2"/>
      <c r="U621" s="2"/>
      <c r="V621" s="79"/>
      <c r="W621" s="146"/>
      <c r="X621" s="129"/>
      <c r="Y621" s="79"/>
      <c r="Z621" s="77"/>
      <c r="AA621" s="77"/>
      <c r="AB621" s="2"/>
      <c r="AC621" s="2"/>
      <c r="AD621" s="239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</row>
    <row r="622" spans="1:206" s="4" customFormat="1">
      <c r="A622" s="6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"/>
      <c r="U622" s="2"/>
      <c r="V622" s="79"/>
      <c r="W622" s="146"/>
      <c r="X622" s="129"/>
      <c r="Y622" s="79"/>
      <c r="Z622" s="77"/>
      <c r="AA622" s="77"/>
      <c r="AB622" s="2"/>
      <c r="AC622" s="2"/>
      <c r="AD622" s="239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</row>
    <row r="623" spans="1:206" s="4" customFormat="1">
      <c r="A623" s="6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"/>
      <c r="U623" s="2"/>
      <c r="V623" s="79"/>
      <c r="W623" s="146"/>
      <c r="X623" s="129"/>
      <c r="Y623" s="79"/>
      <c r="Z623" s="77"/>
      <c r="AA623" s="77"/>
      <c r="AB623" s="2"/>
      <c r="AC623" s="2"/>
      <c r="AD623" s="239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</row>
    <row r="624" spans="1:206" s="4" customFormat="1">
      <c r="A624" s="6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"/>
      <c r="U624" s="2"/>
      <c r="V624" s="79"/>
      <c r="W624" s="146"/>
      <c r="X624" s="129"/>
      <c r="Y624" s="79"/>
      <c r="Z624" s="77"/>
      <c r="AA624" s="77"/>
      <c r="AB624" s="2"/>
      <c r="AC624" s="2"/>
      <c r="AD624" s="239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</row>
    <row r="625" spans="1:206" s="4" customFormat="1">
      <c r="A625" s="6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2"/>
      <c r="U625" s="2"/>
      <c r="V625" s="79"/>
      <c r="W625" s="146"/>
      <c r="X625" s="129"/>
      <c r="Y625" s="79"/>
      <c r="Z625" s="77"/>
      <c r="AA625" s="77"/>
      <c r="AB625" s="2"/>
      <c r="AC625" s="2"/>
      <c r="AD625" s="239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</row>
    <row r="626" spans="1:206" s="4" customFormat="1">
      <c r="A626" s="6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2"/>
      <c r="U626" s="2"/>
      <c r="V626" s="79"/>
      <c r="W626" s="146"/>
      <c r="X626" s="129"/>
      <c r="Y626" s="79"/>
      <c r="Z626" s="77"/>
      <c r="AA626" s="77"/>
      <c r="AB626" s="2"/>
      <c r="AC626" s="2"/>
      <c r="AD626" s="239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</row>
    <row r="627" spans="1:206" s="4" customFormat="1">
      <c r="A627" s="6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2"/>
      <c r="U627" s="2"/>
      <c r="V627" s="79"/>
      <c r="W627" s="146"/>
      <c r="X627" s="129"/>
      <c r="Y627" s="79"/>
      <c r="Z627" s="77"/>
      <c r="AA627" s="77"/>
      <c r="AB627" s="2"/>
      <c r="AC627" s="2"/>
      <c r="AD627" s="239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</row>
    <row r="628" spans="1:206" s="4" customFormat="1">
      <c r="A628" s="6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2"/>
      <c r="U628" s="2"/>
      <c r="V628" s="79"/>
      <c r="W628" s="146"/>
      <c r="X628" s="129"/>
      <c r="Y628" s="79"/>
      <c r="Z628" s="77"/>
      <c r="AA628" s="77"/>
      <c r="AB628" s="2"/>
      <c r="AC628" s="2"/>
      <c r="AD628" s="239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</row>
    <row r="629" spans="1:206" s="4" customFormat="1">
      <c r="A629" s="6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2"/>
      <c r="U629" s="2"/>
      <c r="V629" s="79"/>
      <c r="W629" s="146"/>
      <c r="X629" s="129"/>
      <c r="Y629" s="79"/>
      <c r="Z629" s="77"/>
      <c r="AA629" s="77"/>
      <c r="AB629" s="2"/>
      <c r="AC629" s="2"/>
      <c r="AD629" s="239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</row>
    <row r="630" spans="1:206" s="4" customFormat="1">
      <c r="A630" s="6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2"/>
      <c r="U630" s="2"/>
      <c r="V630" s="79"/>
      <c r="W630" s="146"/>
      <c r="X630" s="129"/>
      <c r="Y630" s="79"/>
      <c r="Z630" s="77"/>
      <c r="AA630" s="77"/>
      <c r="AB630" s="2"/>
      <c r="AC630" s="2"/>
      <c r="AD630" s="239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</row>
    <row r="631" spans="1:206" s="4" customFormat="1">
      <c r="A631" s="6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2"/>
      <c r="U631" s="2"/>
      <c r="V631" s="79"/>
      <c r="W631" s="146"/>
      <c r="X631" s="129"/>
      <c r="Y631" s="79"/>
      <c r="Z631" s="77"/>
      <c r="AA631" s="77"/>
      <c r="AB631" s="2"/>
      <c r="AC631" s="2"/>
      <c r="AD631" s="239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</row>
    <row r="632" spans="1:206" s="4" customFormat="1">
      <c r="A632" s="6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2"/>
      <c r="U632" s="2"/>
      <c r="V632" s="79"/>
      <c r="W632" s="146"/>
      <c r="X632" s="129"/>
      <c r="Y632" s="79"/>
      <c r="Z632" s="77"/>
      <c r="AA632" s="77"/>
      <c r="AB632" s="2"/>
      <c r="AC632" s="2"/>
      <c r="AD632" s="239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</row>
    <row r="633" spans="1:206" s="4" customFormat="1">
      <c r="A633" s="6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2"/>
      <c r="U633" s="2"/>
      <c r="V633" s="79"/>
      <c r="W633" s="146"/>
      <c r="X633" s="129"/>
      <c r="Y633" s="79"/>
      <c r="Z633" s="77"/>
      <c r="AA633" s="77"/>
      <c r="AB633" s="2"/>
      <c r="AC633" s="2"/>
      <c r="AD633" s="239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</row>
    <row r="634" spans="1:206" s="4" customFormat="1">
      <c r="A634" s="6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2"/>
      <c r="U634" s="2"/>
      <c r="V634" s="79"/>
      <c r="W634" s="146"/>
      <c r="X634" s="129"/>
      <c r="Y634" s="79"/>
      <c r="Z634" s="77"/>
      <c r="AA634" s="77"/>
      <c r="AB634" s="2"/>
      <c r="AC634" s="2"/>
      <c r="AD634" s="239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</row>
    <row r="635" spans="1:206" s="4" customFormat="1">
      <c r="A635" s="6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2"/>
      <c r="U635" s="2"/>
      <c r="V635" s="79"/>
      <c r="W635" s="146"/>
      <c r="X635" s="129"/>
      <c r="Y635" s="79"/>
      <c r="Z635" s="77"/>
      <c r="AA635" s="77"/>
      <c r="AB635" s="2"/>
      <c r="AC635" s="2"/>
      <c r="AD635" s="239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</row>
    <row r="636" spans="1:206" s="4" customFormat="1">
      <c r="A636" s="6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2"/>
      <c r="U636" s="2"/>
      <c r="V636" s="79"/>
      <c r="W636" s="146"/>
      <c r="X636" s="129"/>
      <c r="Y636" s="79"/>
      <c r="Z636" s="77"/>
      <c r="AA636" s="77"/>
      <c r="AB636" s="2"/>
      <c r="AC636" s="2"/>
      <c r="AD636" s="239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</row>
    <row r="637" spans="1:206" s="4" customFormat="1">
      <c r="A637" s="6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2"/>
      <c r="U637" s="2"/>
      <c r="V637" s="79"/>
      <c r="W637" s="146"/>
      <c r="X637" s="129"/>
      <c r="Y637" s="79"/>
      <c r="Z637" s="77"/>
      <c r="AA637" s="77"/>
      <c r="AB637" s="2"/>
      <c r="AC637" s="2"/>
      <c r="AD637" s="239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</row>
    <row r="638" spans="1:206" s="4" customFormat="1">
      <c r="A638" s="6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2"/>
      <c r="U638" s="2"/>
      <c r="V638" s="79"/>
      <c r="W638" s="146"/>
      <c r="X638" s="129"/>
      <c r="Y638" s="79"/>
      <c r="Z638" s="77"/>
      <c r="AA638" s="77"/>
      <c r="AB638" s="2"/>
      <c r="AC638" s="2"/>
      <c r="AD638" s="239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</row>
    <row r="639" spans="1:206" s="4" customFormat="1">
      <c r="A639" s="6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2"/>
      <c r="U639" s="2"/>
      <c r="V639" s="79"/>
      <c r="W639" s="146"/>
      <c r="X639" s="129"/>
      <c r="Y639" s="79"/>
      <c r="Z639" s="77"/>
      <c r="AA639" s="77"/>
      <c r="AB639" s="2"/>
      <c r="AC639" s="2"/>
      <c r="AD639" s="239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</row>
    <row r="640" spans="1:206" s="4" customFormat="1">
      <c r="A640" s="6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2"/>
      <c r="U640" s="2"/>
      <c r="V640" s="79"/>
      <c r="W640" s="146"/>
      <c r="X640" s="129"/>
      <c r="Y640" s="79"/>
      <c r="Z640" s="77"/>
      <c r="AA640" s="77"/>
      <c r="AB640" s="2"/>
      <c r="AC640" s="2"/>
      <c r="AD640" s="239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</row>
    <row r="641" spans="1:206" s="4" customFormat="1">
      <c r="A641" s="6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2"/>
      <c r="U641" s="2"/>
      <c r="V641" s="79"/>
      <c r="W641" s="146"/>
      <c r="X641" s="129"/>
      <c r="Y641" s="79"/>
      <c r="Z641" s="77"/>
      <c r="AA641" s="77"/>
      <c r="AB641" s="2"/>
      <c r="AC641" s="2"/>
      <c r="AD641" s="239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</row>
    <row r="642" spans="1:206" s="4" customFormat="1">
      <c r="A642" s="6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2"/>
      <c r="U642" s="2"/>
      <c r="V642" s="79"/>
      <c r="W642" s="146"/>
      <c r="X642" s="129"/>
      <c r="Y642" s="79"/>
      <c r="Z642" s="77"/>
      <c r="AA642" s="77"/>
      <c r="AB642" s="2"/>
      <c r="AC642" s="2"/>
      <c r="AD642" s="239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</row>
    <row r="643" spans="1:206" s="4" customFormat="1">
      <c r="A643" s="6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"/>
      <c r="U643" s="2"/>
      <c r="V643" s="79"/>
      <c r="W643" s="146"/>
      <c r="X643" s="129"/>
      <c r="Y643" s="79"/>
      <c r="Z643" s="77"/>
      <c r="AA643" s="77"/>
      <c r="AB643" s="2"/>
      <c r="AC643" s="2"/>
      <c r="AD643" s="239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</row>
    <row r="644" spans="1:206" s="4" customFormat="1">
      <c r="A644" s="6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"/>
      <c r="U644" s="2"/>
      <c r="V644" s="79"/>
      <c r="W644" s="146"/>
      <c r="X644" s="129"/>
      <c r="Y644" s="79"/>
      <c r="Z644" s="77"/>
      <c r="AA644" s="77"/>
      <c r="AB644" s="2"/>
      <c r="AC644" s="2"/>
      <c r="AD644" s="239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</row>
    <row r="645" spans="1:206" s="4" customFormat="1">
      <c r="A645" s="6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2"/>
      <c r="U645" s="2"/>
      <c r="V645" s="79"/>
      <c r="W645" s="146"/>
      <c r="X645" s="129"/>
      <c r="Y645" s="79"/>
      <c r="Z645" s="77"/>
      <c r="AA645" s="77"/>
      <c r="AB645" s="2"/>
      <c r="AC645" s="2"/>
      <c r="AD645" s="2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</row>
    <row r="646" spans="1:206" s="4" customFormat="1">
      <c r="A646" s="6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2"/>
      <c r="U646" s="2"/>
      <c r="V646" s="79"/>
      <c r="W646" s="146"/>
      <c r="X646" s="129"/>
      <c r="Y646" s="79"/>
      <c r="Z646" s="77"/>
      <c r="AA646" s="77"/>
      <c r="AB646" s="2"/>
      <c r="AC646" s="2"/>
      <c r="AD646" s="2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</row>
    <row r="647" spans="1:206" s="4" customFormat="1">
      <c r="A647" s="6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2"/>
      <c r="U647" s="2"/>
      <c r="V647" s="79"/>
      <c r="W647" s="146"/>
      <c r="X647" s="129"/>
      <c r="Y647" s="79"/>
      <c r="Z647" s="77"/>
      <c r="AA647" s="77"/>
      <c r="AB647" s="2"/>
      <c r="AC647" s="2"/>
      <c r="AD647" s="2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</row>
    <row r="648" spans="1:206" s="4" customFormat="1">
      <c r="A648" s="6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2"/>
      <c r="U648" s="2"/>
      <c r="V648" s="79"/>
      <c r="W648" s="146"/>
      <c r="X648" s="129"/>
      <c r="Y648" s="79"/>
      <c r="Z648" s="77"/>
      <c r="AA648" s="77"/>
      <c r="AB648" s="2"/>
      <c r="AC648" s="2"/>
      <c r="AD648" s="2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</row>
    <row r="649" spans="1:206" s="4" customFormat="1">
      <c r="A649" s="6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2"/>
      <c r="U649" s="2"/>
      <c r="V649" s="79"/>
      <c r="W649" s="146"/>
      <c r="X649" s="129"/>
      <c r="Y649" s="79"/>
      <c r="Z649" s="77"/>
      <c r="AA649" s="77"/>
      <c r="AB649" s="2"/>
      <c r="AC649" s="2"/>
      <c r="AD649" s="2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</row>
    <row r="650" spans="1:206" s="4" customFormat="1">
      <c r="A650" s="6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2"/>
      <c r="U650" s="2"/>
      <c r="V650" s="79"/>
      <c r="W650" s="146"/>
      <c r="X650" s="129"/>
      <c r="Y650" s="79"/>
      <c r="Z650" s="77"/>
      <c r="AA650" s="77"/>
      <c r="AB650" s="2"/>
      <c r="AC650" s="2"/>
      <c r="AD650" s="2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</row>
    <row r="651" spans="1:206" s="4" customFormat="1">
      <c r="A651" s="6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2"/>
      <c r="U651" s="2"/>
      <c r="V651" s="79"/>
      <c r="W651" s="146"/>
      <c r="X651" s="129"/>
      <c r="Y651" s="79"/>
      <c r="Z651" s="77"/>
      <c r="AA651" s="77"/>
      <c r="AB651" s="2"/>
      <c r="AC651" s="2"/>
      <c r="AD651" s="2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</row>
    <row r="652" spans="1:206" s="4" customFormat="1">
      <c r="A652" s="6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2"/>
      <c r="U652" s="2"/>
      <c r="V652" s="79"/>
      <c r="W652" s="146"/>
      <c r="X652" s="129"/>
      <c r="Y652" s="79"/>
      <c r="Z652" s="77"/>
      <c r="AA652" s="77"/>
      <c r="AB652" s="2"/>
      <c r="AC652" s="2"/>
      <c r="AD652" s="2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</row>
    <row r="653" spans="1:206" s="4" customFormat="1">
      <c r="A653" s="6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"/>
      <c r="U653" s="2"/>
      <c r="V653" s="79"/>
      <c r="W653" s="146"/>
      <c r="X653" s="129"/>
      <c r="Y653" s="79"/>
      <c r="Z653" s="77"/>
      <c r="AA653" s="77"/>
      <c r="AB653" s="2"/>
      <c r="AC653" s="2"/>
      <c r="AD653" s="2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</row>
    <row r="654" spans="1:206" s="4" customFormat="1">
      <c r="A654" s="6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2"/>
      <c r="U654" s="2"/>
      <c r="V654" s="79"/>
      <c r="W654" s="146"/>
      <c r="X654" s="129"/>
      <c r="Y654" s="79"/>
      <c r="Z654" s="77"/>
      <c r="AA654" s="77"/>
      <c r="AB654" s="2"/>
      <c r="AC654" s="2"/>
      <c r="AD654" s="2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</row>
    <row r="655" spans="1:206" s="4" customFormat="1">
      <c r="A655" s="6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2"/>
      <c r="U655" s="2"/>
      <c r="V655" s="79"/>
      <c r="W655" s="146"/>
      <c r="X655" s="129"/>
      <c r="Y655" s="79"/>
      <c r="Z655" s="77"/>
      <c r="AA655" s="77"/>
      <c r="AB655" s="2"/>
      <c r="AC655" s="2"/>
      <c r="AD655" s="2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</row>
    <row r="656" spans="1:206" s="4" customFormat="1">
      <c r="A656" s="6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2"/>
      <c r="U656" s="2"/>
      <c r="V656" s="79"/>
      <c r="W656" s="146"/>
      <c r="X656" s="129"/>
      <c r="Y656" s="79"/>
      <c r="Z656" s="77"/>
      <c r="AA656" s="77"/>
      <c r="AB656" s="2"/>
      <c r="AC656" s="2"/>
      <c r="AD656" s="2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</row>
    <row r="657" spans="1:206" s="4" customFormat="1">
      <c r="A657" s="6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2"/>
      <c r="U657" s="2"/>
      <c r="V657" s="79"/>
      <c r="W657" s="146"/>
      <c r="X657" s="129"/>
      <c r="Y657" s="79"/>
      <c r="Z657" s="77"/>
      <c r="AA657" s="77"/>
      <c r="AB657" s="2"/>
      <c r="AC657" s="2"/>
      <c r="AD657" s="2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</row>
    <row r="658" spans="1:206" s="4" customFormat="1">
      <c r="A658" s="6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2"/>
      <c r="U658" s="2"/>
      <c r="V658" s="79"/>
      <c r="W658" s="146"/>
      <c r="X658" s="129"/>
      <c r="Y658" s="79"/>
      <c r="Z658" s="77"/>
      <c r="AA658" s="77"/>
      <c r="AB658" s="2"/>
      <c r="AC658" s="2"/>
      <c r="AD658" s="2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</row>
    <row r="659" spans="1:206" s="4" customFormat="1">
      <c r="A659" s="6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2"/>
      <c r="U659" s="2"/>
      <c r="V659" s="79"/>
      <c r="W659" s="146"/>
      <c r="X659" s="129"/>
      <c r="Y659" s="79"/>
      <c r="Z659" s="77"/>
      <c r="AA659" s="77"/>
      <c r="AB659" s="2"/>
      <c r="AC659" s="2"/>
      <c r="AD659" s="2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</row>
    <row r="660" spans="1:206" s="4" customFormat="1">
      <c r="A660" s="6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2"/>
      <c r="U660" s="2"/>
      <c r="V660" s="79"/>
      <c r="W660" s="146"/>
      <c r="X660" s="129"/>
      <c r="Y660" s="79"/>
      <c r="Z660" s="77"/>
      <c r="AA660" s="77"/>
      <c r="AB660" s="2"/>
      <c r="AC660" s="2"/>
      <c r="AD660" s="2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</row>
    <row r="661" spans="1:206" s="4" customFormat="1">
      <c r="A661" s="6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2"/>
      <c r="U661" s="2"/>
      <c r="V661" s="79"/>
      <c r="W661" s="146"/>
      <c r="X661" s="129"/>
      <c r="Y661" s="79"/>
      <c r="Z661" s="77"/>
      <c r="AA661" s="77"/>
      <c r="AB661" s="2"/>
      <c r="AC661" s="2"/>
      <c r="AD661" s="2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</row>
    <row r="662" spans="1:206" s="4" customFormat="1">
      <c r="A662" s="6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2"/>
      <c r="U662" s="2"/>
      <c r="V662" s="79"/>
      <c r="W662" s="146"/>
      <c r="X662" s="129"/>
      <c r="Y662" s="79"/>
      <c r="Z662" s="77"/>
      <c r="AA662" s="77"/>
      <c r="AB662" s="2"/>
      <c r="AC662" s="2"/>
      <c r="AD662" s="2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</row>
    <row r="663" spans="1:206" s="4" customFormat="1">
      <c r="A663" s="6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2"/>
      <c r="U663" s="2"/>
      <c r="V663" s="79"/>
      <c r="W663" s="146"/>
      <c r="X663" s="129"/>
      <c r="Y663" s="79"/>
      <c r="Z663" s="77"/>
      <c r="AA663" s="77"/>
      <c r="AB663" s="2"/>
      <c r="AC663" s="2"/>
      <c r="AD663" s="2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</row>
    <row r="664" spans="1:206" s="4" customFormat="1">
      <c r="A664" s="6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2"/>
      <c r="U664" s="2"/>
      <c r="V664" s="79"/>
      <c r="W664" s="146"/>
      <c r="X664" s="129"/>
      <c r="Y664" s="79"/>
      <c r="Z664" s="77"/>
      <c r="AA664" s="77"/>
      <c r="AB664" s="2"/>
      <c r="AC664" s="2"/>
      <c r="AD664" s="2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</row>
    <row r="665" spans="1:206" s="4" customFormat="1">
      <c r="A665" s="6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2"/>
      <c r="U665" s="2"/>
      <c r="V665" s="79"/>
      <c r="W665" s="146"/>
      <c r="X665" s="129"/>
      <c r="Y665" s="79"/>
      <c r="Z665" s="77"/>
      <c r="AA665" s="77"/>
      <c r="AB665" s="2"/>
      <c r="AC665" s="2"/>
      <c r="AD665" s="239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</row>
    <row r="666" spans="1:206" s="4" customFormat="1">
      <c r="A666" s="6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2"/>
      <c r="U666" s="2"/>
      <c r="V666" s="79"/>
      <c r="W666" s="146"/>
      <c r="X666" s="129"/>
      <c r="Y666" s="79"/>
      <c r="Z666" s="77"/>
      <c r="AA666" s="77"/>
      <c r="AB666" s="2"/>
      <c r="AC666" s="2"/>
      <c r="AD666" s="239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</row>
    <row r="667" spans="1:206" s="4" customFormat="1">
      <c r="A667" s="6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2"/>
      <c r="U667" s="2"/>
      <c r="V667" s="79"/>
      <c r="W667" s="146"/>
      <c r="X667" s="129"/>
      <c r="Y667" s="79"/>
      <c r="Z667" s="77"/>
      <c r="AA667" s="77"/>
      <c r="AB667" s="2"/>
      <c r="AC667" s="2"/>
      <c r="AD667" s="239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</row>
    <row r="668" spans="1:206" s="4" customFormat="1">
      <c r="A668" s="6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2"/>
      <c r="U668" s="2"/>
      <c r="V668" s="79"/>
      <c r="W668" s="146"/>
      <c r="X668" s="129"/>
      <c r="Y668" s="79"/>
      <c r="Z668" s="77"/>
      <c r="AA668" s="77"/>
      <c r="AB668" s="2"/>
      <c r="AC668" s="2"/>
      <c r="AD668" s="239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</row>
    <row r="669" spans="1:206" s="4" customFormat="1">
      <c r="A669" s="6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2"/>
      <c r="U669" s="2"/>
      <c r="V669" s="79"/>
      <c r="W669" s="146"/>
      <c r="X669" s="129"/>
      <c r="Y669" s="79"/>
      <c r="Z669" s="77"/>
      <c r="AA669" s="77"/>
      <c r="AB669" s="2"/>
      <c r="AC669" s="2"/>
      <c r="AD669" s="239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</row>
    <row r="670" spans="1:206" s="4" customFormat="1">
      <c r="A670" s="6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2"/>
      <c r="U670" s="2"/>
      <c r="V670" s="79"/>
      <c r="W670" s="146"/>
      <c r="X670" s="129"/>
      <c r="Y670" s="79"/>
      <c r="Z670" s="77"/>
      <c r="AA670" s="77"/>
      <c r="AB670" s="2"/>
      <c r="AC670" s="2"/>
      <c r="AD670" s="239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</row>
    <row r="671" spans="1:206" s="4" customFormat="1">
      <c r="A671" s="6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2"/>
      <c r="U671" s="2"/>
      <c r="V671" s="79"/>
      <c r="W671" s="146"/>
      <c r="X671" s="129"/>
      <c r="Y671" s="79"/>
      <c r="Z671" s="77"/>
      <c r="AA671" s="77"/>
      <c r="AB671" s="2"/>
      <c r="AC671" s="2"/>
      <c r="AD671" s="239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</row>
    <row r="672" spans="1:206" s="4" customFormat="1">
      <c r="A672" s="6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2"/>
      <c r="U672" s="2"/>
      <c r="V672" s="79"/>
      <c r="W672" s="146"/>
      <c r="X672" s="129"/>
      <c r="Y672" s="79"/>
      <c r="Z672" s="77"/>
      <c r="AA672" s="77"/>
      <c r="AB672" s="2"/>
      <c r="AC672" s="2"/>
      <c r="AD672" s="239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</row>
    <row r="673" spans="1:206" s="4" customFormat="1">
      <c r="A673" s="6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2"/>
      <c r="U673" s="2"/>
      <c r="V673" s="79"/>
      <c r="W673" s="146"/>
      <c r="X673" s="129"/>
      <c r="Y673" s="79"/>
      <c r="Z673" s="77"/>
      <c r="AA673" s="77"/>
      <c r="AB673" s="2"/>
      <c r="AC673" s="2"/>
      <c r="AD673" s="239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</row>
    <row r="674" spans="1:206" s="4" customFormat="1">
      <c r="A674" s="6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2"/>
      <c r="U674" s="2"/>
      <c r="V674" s="79"/>
      <c r="W674" s="146"/>
      <c r="X674" s="129"/>
      <c r="Y674" s="79"/>
      <c r="Z674" s="77"/>
      <c r="AA674" s="77"/>
      <c r="AB674" s="2"/>
      <c r="AC674" s="2"/>
      <c r="AD674" s="239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</row>
    <row r="675" spans="1:206" s="4" customFormat="1">
      <c r="A675" s="6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2"/>
      <c r="U675" s="2"/>
      <c r="V675" s="79"/>
      <c r="W675" s="146"/>
      <c r="X675" s="129"/>
      <c r="Y675" s="79"/>
      <c r="Z675" s="77"/>
      <c r="AA675" s="77"/>
      <c r="AB675" s="2"/>
      <c r="AC675" s="2"/>
      <c r="AD675" s="239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</row>
    <row r="676" spans="1:206" s="4" customFormat="1">
      <c r="A676" s="6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2"/>
      <c r="U676" s="2"/>
      <c r="V676" s="79"/>
      <c r="W676" s="146"/>
      <c r="X676" s="129"/>
      <c r="Y676" s="79"/>
      <c r="Z676" s="77"/>
      <c r="AA676" s="77"/>
      <c r="AB676" s="2"/>
      <c r="AC676" s="2"/>
      <c r="AD676" s="239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</row>
    <row r="677" spans="1:206" s="4" customFormat="1">
      <c r="A677" s="6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2"/>
      <c r="U677" s="2"/>
      <c r="V677" s="79"/>
      <c r="W677" s="146"/>
      <c r="X677" s="129"/>
      <c r="Y677" s="79"/>
      <c r="Z677" s="77"/>
      <c r="AA677" s="77"/>
      <c r="AB677" s="2"/>
      <c r="AC677" s="2"/>
      <c r="AD677" s="239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</row>
    <row r="678" spans="1:206" s="4" customFormat="1">
      <c r="A678" s="6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2"/>
      <c r="U678" s="2"/>
      <c r="V678" s="79"/>
      <c r="W678" s="146"/>
      <c r="X678" s="129"/>
      <c r="Y678" s="79"/>
      <c r="Z678" s="77"/>
      <c r="AA678" s="77"/>
      <c r="AB678" s="2"/>
      <c r="AC678" s="2"/>
      <c r="AD678" s="239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</row>
    <row r="679" spans="1:206" s="4" customFormat="1">
      <c r="A679" s="6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2"/>
      <c r="U679" s="2"/>
      <c r="V679" s="79"/>
      <c r="W679" s="146"/>
      <c r="X679" s="129"/>
      <c r="Y679" s="79"/>
      <c r="Z679" s="77"/>
      <c r="AA679" s="77"/>
      <c r="AB679" s="2"/>
      <c r="AC679" s="2"/>
      <c r="AD679" s="239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</row>
    <row r="680" spans="1:206" s="4" customFormat="1">
      <c r="A680" s="6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2"/>
      <c r="U680" s="2"/>
      <c r="V680" s="79"/>
      <c r="W680" s="146"/>
      <c r="X680" s="129"/>
      <c r="Y680" s="79"/>
      <c r="Z680" s="77"/>
      <c r="AA680" s="77"/>
      <c r="AB680" s="2"/>
      <c r="AC680" s="2"/>
      <c r="AD680" s="239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</row>
    <row r="681" spans="1:206" s="4" customFormat="1">
      <c r="A681" s="6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2"/>
      <c r="U681" s="2"/>
      <c r="V681" s="79"/>
      <c r="W681" s="146"/>
      <c r="X681" s="129"/>
      <c r="Y681" s="79"/>
      <c r="Z681" s="77"/>
      <c r="AA681" s="77"/>
      <c r="AB681" s="2"/>
      <c r="AC681" s="2"/>
      <c r="AD681" s="239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</row>
    <row r="682" spans="1:206" s="4" customFormat="1">
      <c r="A682" s="6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2"/>
      <c r="U682" s="2"/>
      <c r="V682" s="79"/>
      <c r="W682" s="146"/>
      <c r="X682" s="129"/>
      <c r="Y682" s="79"/>
      <c r="Z682" s="77"/>
      <c r="AA682" s="77"/>
      <c r="AB682" s="2"/>
      <c r="AC682" s="2"/>
      <c r="AD682" s="239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</row>
    <row r="683" spans="1:206" s="4" customFormat="1">
      <c r="A683" s="6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2"/>
      <c r="U683" s="2"/>
      <c r="V683" s="79"/>
      <c r="W683" s="146"/>
      <c r="X683" s="129"/>
      <c r="Y683" s="79"/>
      <c r="Z683" s="77"/>
      <c r="AA683" s="77"/>
      <c r="AB683" s="2"/>
      <c r="AC683" s="2"/>
      <c r="AD683" s="239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</row>
    <row r="684" spans="1:206" s="4" customFormat="1">
      <c r="A684" s="6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2"/>
      <c r="U684" s="2"/>
      <c r="V684" s="79"/>
      <c r="W684" s="146"/>
      <c r="X684" s="129"/>
      <c r="Y684" s="79"/>
      <c r="Z684" s="77"/>
      <c r="AA684" s="77"/>
      <c r="AB684" s="2"/>
      <c r="AC684" s="2"/>
      <c r="AD684" s="239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</row>
    <row r="685" spans="1:206" s="4" customFormat="1">
      <c r="A685" s="6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2"/>
      <c r="U685" s="2"/>
      <c r="V685" s="79"/>
      <c r="W685" s="146"/>
      <c r="X685" s="129"/>
      <c r="Y685" s="79"/>
      <c r="Z685" s="77"/>
      <c r="AA685" s="77"/>
      <c r="AB685" s="2"/>
      <c r="AC685" s="2"/>
      <c r="AD685" s="239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</row>
    <row r="686" spans="1:206" s="4" customFormat="1">
      <c r="A686" s="6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2"/>
      <c r="U686" s="2"/>
      <c r="V686" s="79"/>
      <c r="W686" s="146"/>
      <c r="X686" s="129"/>
      <c r="Y686" s="79"/>
      <c r="Z686" s="77"/>
      <c r="AA686" s="77"/>
      <c r="AB686" s="2"/>
      <c r="AC686" s="2"/>
      <c r="AD686" s="239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</row>
    <row r="687" spans="1:206" s="4" customFormat="1">
      <c r="A687" s="6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2"/>
      <c r="U687" s="2"/>
      <c r="V687" s="79"/>
      <c r="W687" s="146"/>
      <c r="X687" s="129"/>
      <c r="Y687" s="79"/>
      <c r="Z687" s="77"/>
      <c r="AA687" s="77"/>
      <c r="AB687" s="2"/>
      <c r="AC687" s="2"/>
      <c r="AD687" s="239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</row>
    <row r="688" spans="1:206" s="4" customFormat="1">
      <c r="A688" s="6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2"/>
      <c r="U688" s="2"/>
      <c r="V688" s="79"/>
      <c r="W688" s="146"/>
      <c r="X688" s="129"/>
      <c r="Y688" s="79"/>
      <c r="Z688" s="77"/>
      <c r="AA688" s="77"/>
      <c r="AB688" s="2"/>
      <c r="AC688" s="2"/>
      <c r="AD688" s="239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</row>
    <row r="689" spans="1:206" s="4" customFormat="1">
      <c r="A689" s="6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2"/>
      <c r="U689" s="2"/>
      <c r="V689" s="79"/>
      <c r="W689" s="146"/>
      <c r="X689" s="129"/>
      <c r="Y689" s="79"/>
      <c r="Z689" s="77"/>
      <c r="AA689" s="77"/>
      <c r="AB689" s="2"/>
      <c r="AC689" s="2"/>
      <c r="AD689" s="239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</row>
    <row r="690" spans="1:206" s="4" customFormat="1">
      <c r="A690" s="6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2"/>
      <c r="U690" s="2"/>
      <c r="V690" s="79"/>
      <c r="W690" s="146"/>
      <c r="X690" s="129"/>
      <c r="Y690" s="79"/>
      <c r="Z690" s="77"/>
      <c r="AA690" s="77"/>
      <c r="AB690" s="2"/>
      <c r="AC690" s="2"/>
      <c r="AD690" s="239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</row>
    <row r="691" spans="1:206" s="4" customFormat="1">
      <c r="A691" s="6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2"/>
      <c r="U691" s="2"/>
      <c r="V691" s="79"/>
      <c r="W691" s="146"/>
      <c r="X691" s="129"/>
      <c r="Y691" s="79"/>
      <c r="Z691" s="77"/>
      <c r="AA691" s="77"/>
      <c r="AB691" s="2"/>
      <c r="AC691" s="2"/>
      <c r="AD691" s="239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</row>
    <row r="692" spans="1:206" s="4" customFormat="1">
      <c r="A692" s="6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2"/>
      <c r="U692" s="2"/>
      <c r="V692" s="79"/>
      <c r="W692" s="146"/>
      <c r="X692" s="129"/>
      <c r="Y692" s="79"/>
      <c r="Z692" s="77"/>
      <c r="AA692" s="77"/>
      <c r="AB692" s="2"/>
      <c r="AC692" s="2"/>
      <c r="AD692" s="239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</row>
    <row r="693" spans="1:206" s="4" customFormat="1">
      <c r="A693" s="6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2"/>
      <c r="U693" s="2"/>
      <c r="V693" s="79"/>
      <c r="W693" s="146"/>
      <c r="X693" s="129"/>
      <c r="Y693" s="79"/>
      <c r="Z693" s="77"/>
      <c r="AA693" s="77"/>
      <c r="AB693" s="2"/>
      <c r="AC693" s="2"/>
      <c r="AD693" s="239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</row>
    <row r="694" spans="1:206" s="4" customFormat="1">
      <c r="A694" s="6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2"/>
      <c r="U694" s="2"/>
      <c r="V694" s="79"/>
      <c r="W694" s="146"/>
      <c r="X694" s="129"/>
      <c r="Y694" s="79"/>
      <c r="Z694" s="77"/>
      <c r="AA694" s="77"/>
      <c r="AB694" s="2"/>
      <c r="AC694" s="2"/>
      <c r="AD694" s="239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</row>
    <row r="695" spans="1:206" s="4" customFormat="1">
      <c r="A695" s="6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2"/>
      <c r="U695" s="2"/>
      <c r="V695" s="79"/>
      <c r="W695" s="146"/>
      <c r="X695" s="129"/>
      <c r="Y695" s="79"/>
      <c r="Z695" s="77"/>
      <c r="AA695" s="77"/>
      <c r="AB695" s="2"/>
      <c r="AC695" s="2"/>
      <c r="AD695" s="239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</row>
    <row r="696" spans="1:206" s="4" customFormat="1">
      <c r="A696" s="6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2"/>
      <c r="U696" s="2"/>
      <c r="V696" s="79"/>
      <c r="W696" s="146"/>
      <c r="X696" s="129"/>
      <c r="Y696" s="79"/>
      <c r="Z696" s="77"/>
      <c r="AA696" s="77"/>
      <c r="AB696" s="2"/>
      <c r="AC696" s="2"/>
      <c r="AD696" s="239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</row>
    <row r="697" spans="1:206" s="4" customFormat="1">
      <c r="A697" s="6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2"/>
      <c r="U697" s="2"/>
      <c r="V697" s="79"/>
      <c r="W697" s="146"/>
      <c r="X697" s="129"/>
      <c r="Y697" s="79"/>
      <c r="Z697" s="77"/>
      <c r="AA697" s="77"/>
      <c r="AB697" s="2"/>
      <c r="AC697" s="2"/>
      <c r="AD697" s="239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</row>
    <row r="698" spans="1:206" s="4" customFormat="1">
      <c r="A698" s="6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2"/>
      <c r="U698" s="2"/>
      <c r="V698" s="79"/>
      <c r="W698" s="146"/>
      <c r="X698" s="129"/>
      <c r="Y698" s="79"/>
      <c r="Z698" s="77"/>
      <c r="AA698" s="77"/>
      <c r="AB698" s="2"/>
      <c r="AC698" s="2"/>
      <c r="AD698" s="239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</row>
    <row r="699" spans="1:206" s="4" customFormat="1">
      <c r="A699" s="6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2"/>
      <c r="U699" s="2"/>
      <c r="V699" s="79"/>
      <c r="W699" s="146"/>
      <c r="X699" s="129"/>
      <c r="Y699" s="79"/>
      <c r="Z699" s="77"/>
      <c r="AA699" s="77"/>
      <c r="AB699" s="2"/>
      <c r="AC699" s="2"/>
      <c r="AD699" s="239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</row>
    <row r="700" spans="1:206" s="4" customFormat="1">
      <c r="A700" s="6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2"/>
      <c r="U700" s="2"/>
      <c r="V700" s="79"/>
      <c r="W700" s="146"/>
      <c r="X700" s="129"/>
      <c r="Y700" s="79"/>
      <c r="Z700" s="77"/>
      <c r="AA700" s="77"/>
      <c r="AB700" s="2"/>
      <c r="AC700" s="2"/>
      <c r="AD700" s="239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</row>
    <row r="701" spans="1:206" s="4" customFormat="1">
      <c r="A701" s="6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2"/>
      <c r="U701" s="2"/>
      <c r="V701" s="79"/>
      <c r="W701" s="146"/>
      <c r="X701" s="129"/>
      <c r="Y701" s="79"/>
      <c r="Z701" s="77"/>
      <c r="AA701" s="77"/>
      <c r="AB701" s="2"/>
      <c r="AC701" s="2"/>
      <c r="AD701" s="239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</row>
    <row r="702" spans="1:206" s="4" customFormat="1">
      <c r="A702" s="6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2"/>
      <c r="U702" s="2"/>
      <c r="V702" s="79"/>
      <c r="W702" s="146"/>
      <c r="X702" s="129"/>
      <c r="Y702" s="79"/>
      <c r="Z702" s="77"/>
      <c r="AA702" s="77"/>
      <c r="AB702" s="2"/>
      <c r="AC702" s="2"/>
      <c r="AD702" s="239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</row>
    <row r="703" spans="1:206" s="4" customFormat="1">
      <c r="A703" s="6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2"/>
      <c r="U703" s="2"/>
      <c r="V703" s="79"/>
      <c r="W703" s="146"/>
      <c r="X703" s="129"/>
      <c r="Y703" s="79"/>
      <c r="Z703" s="77"/>
      <c r="AA703" s="77"/>
      <c r="AB703" s="2"/>
      <c r="AC703" s="2"/>
      <c r="AD703" s="239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</row>
    <row r="704" spans="1:206" s="4" customFormat="1">
      <c r="A704" s="6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2"/>
      <c r="U704" s="2"/>
      <c r="V704" s="79"/>
      <c r="W704" s="146"/>
      <c r="X704" s="129"/>
      <c r="Y704" s="79"/>
      <c r="Z704" s="77"/>
      <c r="AA704" s="77"/>
      <c r="AB704" s="2"/>
      <c r="AC704" s="2"/>
      <c r="AD704" s="239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</row>
    <row r="705" spans="1:206" s="4" customFormat="1">
      <c r="A705" s="6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2"/>
      <c r="U705" s="2"/>
      <c r="V705" s="79"/>
      <c r="W705" s="146"/>
      <c r="X705" s="129"/>
      <c r="Y705" s="79"/>
      <c r="Z705" s="77"/>
      <c r="AA705" s="77"/>
      <c r="AB705" s="2"/>
      <c r="AC705" s="2"/>
      <c r="AD705" s="239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</row>
    <row r="706" spans="1:206" s="4" customFormat="1">
      <c r="A706" s="6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2"/>
      <c r="U706" s="2"/>
      <c r="V706" s="79"/>
      <c r="W706" s="146"/>
      <c r="X706" s="129"/>
      <c r="Y706" s="79"/>
      <c r="Z706" s="77"/>
      <c r="AA706" s="77"/>
      <c r="AB706" s="2"/>
      <c r="AC706" s="2"/>
      <c r="AD706" s="239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</row>
    <row r="707" spans="1:206" s="4" customFormat="1">
      <c r="A707" s="6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2"/>
      <c r="U707" s="2"/>
      <c r="V707" s="79"/>
      <c r="W707" s="146"/>
      <c r="X707" s="129"/>
      <c r="Y707" s="79"/>
      <c r="Z707" s="77"/>
      <c r="AA707" s="77"/>
      <c r="AB707" s="2"/>
      <c r="AC707" s="2"/>
      <c r="AD707" s="239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</row>
    <row r="708" spans="1:206" s="4" customFormat="1">
      <c r="A708" s="6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2"/>
      <c r="U708" s="2"/>
      <c r="V708" s="79"/>
      <c r="W708" s="146"/>
      <c r="X708" s="129"/>
      <c r="Y708" s="79"/>
      <c r="Z708" s="77"/>
      <c r="AA708" s="77"/>
      <c r="AB708" s="2"/>
      <c r="AC708" s="2"/>
      <c r="AD708" s="239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</row>
    <row r="709" spans="1:206" s="4" customFormat="1">
      <c r="A709" s="6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2"/>
      <c r="U709" s="2"/>
      <c r="V709" s="79"/>
      <c r="W709" s="146"/>
      <c r="X709" s="129"/>
      <c r="Y709" s="79"/>
      <c r="Z709" s="77"/>
      <c r="AA709" s="77"/>
      <c r="AB709" s="2"/>
      <c r="AC709" s="2"/>
      <c r="AD709" s="239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</row>
    <row r="710" spans="1:206" s="4" customFormat="1">
      <c r="A710" s="6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2"/>
      <c r="U710" s="2"/>
      <c r="V710" s="79"/>
      <c r="W710" s="146"/>
      <c r="X710" s="129"/>
      <c r="Y710" s="79"/>
      <c r="Z710" s="77"/>
      <c r="AA710" s="77"/>
      <c r="AB710" s="2"/>
      <c r="AC710" s="2"/>
      <c r="AD710" s="239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</row>
    <row r="711" spans="1:206" s="4" customFormat="1">
      <c r="A711" s="6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2"/>
      <c r="U711" s="2"/>
      <c r="V711" s="79"/>
      <c r="W711" s="146"/>
      <c r="X711" s="129"/>
      <c r="Y711" s="79"/>
      <c r="Z711" s="77"/>
      <c r="AA711" s="77"/>
      <c r="AB711" s="2"/>
      <c r="AC711" s="2"/>
      <c r="AD711" s="239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</row>
    <row r="712" spans="1:206" s="4" customFormat="1">
      <c r="A712" s="6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2"/>
      <c r="U712" s="2"/>
      <c r="V712" s="79"/>
      <c r="W712" s="146"/>
      <c r="X712" s="129"/>
      <c r="Y712" s="79"/>
      <c r="Z712" s="77"/>
      <c r="AA712" s="77"/>
      <c r="AB712" s="2"/>
      <c r="AC712" s="2"/>
      <c r="AD712" s="239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</row>
    <row r="713" spans="1:206" s="4" customFormat="1">
      <c r="A713" s="6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2"/>
      <c r="U713" s="2"/>
      <c r="V713" s="79"/>
      <c r="W713" s="146"/>
      <c r="X713" s="129"/>
      <c r="Y713" s="79"/>
      <c r="Z713" s="77"/>
      <c r="AA713" s="77"/>
      <c r="AB713" s="2"/>
      <c r="AC713" s="2"/>
      <c r="AD713" s="239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</row>
    <row r="714" spans="1:206" s="4" customFormat="1">
      <c r="A714" s="6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2"/>
      <c r="U714" s="2"/>
      <c r="V714" s="79"/>
      <c r="W714" s="146"/>
      <c r="X714" s="129"/>
      <c r="Y714" s="79"/>
      <c r="Z714" s="77"/>
      <c r="AA714" s="77"/>
      <c r="AB714" s="2"/>
      <c r="AC714" s="2"/>
      <c r="AD714" s="239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</row>
    <row r="715" spans="1:206" s="4" customFormat="1">
      <c r="A715" s="6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2"/>
      <c r="U715" s="2"/>
      <c r="V715" s="79"/>
      <c r="W715" s="146"/>
      <c r="X715" s="129"/>
      <c r="Y715" s="79"/>
      <c r="Z715" s="77"/>
      <c r="AA715" s="77"/>
      <c r="AB715" s="2"/>
      <c r="AC715" s="2"/>
      <c r="AD715" s="239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</row>
    <row r="716" spans="1:206" s="4" customFormat="1">
      <c r="A716" s="6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2"/>
      <c r="U716" s="2"/>
      <c r="V716" s="79"/>
      <c r="W716" s="146"/>
      <c r="X716" s="129"/>
      <c r="Y716" s="79"/>
      <c r="Z716" s="77"/>
      <c r="AA716" s="77"/>
      <c r="AB716" s="2"/>
      <c r="AC716" s="2"/>
      <c r="AD716" s="239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</row>
    <row r="717" spans="1:206" s="4" customFormat="1">
      <c r="A717" s="6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2"/>
      <c r="U717" s="2"/>
      <c r="V717" s="79"/>
      <c r="W717" s="146"/>
      <c r="X717" s="129"/>
      <c r="Y717" s="79"/>
      <c r="Z717" s="77"/>
      <c r="AA717" s="77"/>
      <c r="AB717" s="2"/>
      <c r="AC717" s="2"/>
      <c r="AD717" s="239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</row>
    <row r="718" spans="1:206" s="4" customFormat="1">
      <c r="A718" s="6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2"/>
      <c r="U718" s="2"/>
      <c r="V718" s="79"/>
      <c r="W718" s="146"/>
      <c r="X718" s="129"/>
      <c r="Y718" s="79"/>
      <c r="Z718" s="77"/>
      <c r="AA718" s="77"/>
      <c r="AB718" s="2"/>
      <c r="AC718" s="2"/>
      <c r="AD718" s="239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</row>
    <row r="719" spans="1:206" s="4" customFormat="1">
      <c r="A719" s="6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2"/>
      <c r="U719" s="2"/>
      <c r="V719" s="79"/>
      <c r="W719" s="146"/>
      <c r="X719" s="129"/>
      <c r="Y719" s="79"/>
      <c r="Z719" s="77"/>
      <c r="AA719" s="77"/>
      <c r="AB719" s="2"/>
      <c r="AC719" s="2"/>
      <c r="AD719" s="239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</row>
    <row r="720" spans="1:206" s="4" customFormat="1">
      <c r="A720" s="6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2"/>
      <c r="U720" s="2"/>
      <c r="V720" s="79"/>
      <c r="W720" s="146"/>
      <c r="X720" s="129"/>
      <c r="Y720" s="79"/>
      <c r="Z720" s="77"/>
      <c r="AA720" s="77"/>
      <c r="AB720" s="2"/>
      <c r="AC720" s="2"/>
      <c r="AD720" s="239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</row>
    <row r="721" spans="1:206" s="4" customFormat="1">
      <c r="A721" s="6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2"/>
      <c r="U721" s="2"/>
      <c r="V721" s="79"/>
      <c r="W721" s="146"/>
      <c r="X721" s="129"/>
      <c r="Y721" s="79"/>
      <c r="Z721" s="77"/>
      <c r="AA721" s="77"/>
      <c r="AB721" s="2"/>
      <c r="AC721" s="2"/>
      <c r="AD721" s="239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</row>
    <row r="722" spans="1:206" s="4" customFormat="1">
      <c r="A722" s="6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"/>
      <c r="U722" s="2"/>
      <c r="V722" s="79"/>
      <c r="W722" s="146"/>
      <c r="X722" s="129"/>
      <c r="Y722" s="79"/>
      <c r="Z722" s="77"/>
      <c r="AA722" s="77"/>
      <c r="AB722" s="2"/>
      <c r="AC722" s="2"/>
      <c r="AD722" s="239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</row>
    <row r="723" spans="1:206" s="4" customFormat="1">
      <c r="A723" s="6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2"/>
      <c r="U723" s="2"/>
      <c r="V723" s="79"/>
      <c r="W723" s="146"/>
      <c r="X723" s="129"/>
      <c r="Y723" s="79"/>
      <c r="Z723" s="77"/>
      <c r="AA723" s="77"/>
      <c r="AB723" s="2"/>
      <c r="AC723" s="2"/>
      <c r="AD723" s="239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</row>
    <row r="724" spans="1:206" s="4" customFormat="1">
      <c r="A724" s="6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2"/>
      <c r="U724" s="2"/>
      <c r="V724" s="79"/>
      <c r="W724" s="146"/>
      <c r="X724" s="129"/>
      <c r="Y724" s="79"/>
      <c r="Z724" s="77"/>
      <c r="AA724" s="77"/>
      <c r="AB724" s="2"/>
      <c r="AC724" s="2"/>
      <c r="AD724" s="239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</row>
    <row r="725" spans="1:206" s="4" customFormat="1">
      <c r="A725" s="6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2"/>
      <c r="U725" s="2"/>
      <c r="V725" s="79"/>
      <c r="W725" s="146"/>
      <c r="X725" s="129"/>
      <c r="Y725" s="79"/>
      <c r="Z725" s="77"/>
      <c r="AA725" s="77"/>
      <c r="AB725" s="2"/>
      <c r="AC725" s="2"/>
      <c r="AD725" s="239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</row>
    <row r="726" spans="1:206" s="4" customFormat="1">
      <c r="A726" s="6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2"/>
      <c r="U726" s="2"/>
      <c r="V726" s="79"/>
      <c r="W726" s="146"/>
      <c r="X726" s="129"/>
      <c r="Y726" s="79"/>
      <c r="Z726" s="77"/>
      <c r="AA726" s="77"/>
      <c r="AB726" s="2"/>
      <c r="AC726" s="2"/>
      <c r="AD726" s="239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</row>
    <row r="727" spans="1:206" s="4" customFormat="1">
      <c r="A727" s="6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2"/>
      <c r="U727" s="2"/>
      <c r="V727" s="79"/>
      <c r="W727" s="146"/>
      <c r="X727" s="129"/>
      <c r="Y727" s="79"/>
      <c r="Z727" s="77"/>
      <c r="AA727" s="77"/>
      <c r="AB727" s="2"/>
      <c r="AC727" s="2"/>
      <c r="AD727" s="239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</row>
    <row r="728" spans="1:206" s="4" customFormat="1">
      <c r="A728" s="6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2"/>
      <c r="U728" s="2"/>
      <c r="V728" s="79"/>
      <c r="W728" s="146"/>
      <c r="X728" s="129"/>
      <c r="Y728" s="79"/>
      <c r="Z728" s="77"/>
      <c r="AA728" s="77"/>
      <c r="AB728" s="2"/>
      <c r="AC728" s="2"/>
      <c r="AD728" s="239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</row>
    <row r="729" spans="1:206" s="4" customFormat="1">
      <c r="A729" s="6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2"/>
      <c r="U729" s="2"/>
      <c r="V729" s="79"/>
      <c r="W729" s="146"/>
      <c r="X729" s="129"/>
      <c r="Y729" s="79"/>
      <c r="Z729" s="77"/>
      <c r="AA729" s="77"/>
      <c r="AB729" s="2"/>
      <c r="AC729" s="2"/>
      <c r="AD729" s="239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</row>
    <row r="730" spans="1:206" s="4" customFormat="1">
      <c r="A730" s="6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2"/>
      <c r="U730" s="2"/>
      <c r="V730" s="79"/>
      <c r="W730" s="146"/>
      <c r="X730" s="129"/>
      <c r="Y730" s="79"/>
      <c r="Z730" s="77"/>
      <c r="AA730" s="77"/>
      <c r="AB730" s="2"/>
      <c r="AC730" s="2"/>
      <c r="AD730" s="239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</row>
    <row r="731" spans="1:206" s="4" customFormat="1">
      <c r="A731" s="6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2"/>
      <c r="U731" s="2"/>
      <c r="V731" s="79"/>
      <c r="W731" s="146"/>
      <c r="X731" s="129"/>
      <c r="Y731" s="79"/>
      <c r="Z731" s="77"/>
      <c r="AA731" s="77"/>
      <c r="AB731" s="2"/>
      <c r="AC731" s="2"/>
      <c r="AD731" s="239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</row>
    <row r="732" spans="1:206" s="4" customFormat="1">
      <c r="A732" s="6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2"/>
      <c r="U732" s="2"/>
      <c r="V732" s="79"/>
      <c r="W732" s="146"/>
      <c r="X732" s="129"/>
      <c r="Y732" s="79"/>
      <c r="Z732" s="77"/>
      <c r="AA732" s="77"/>
      <c r="AB732" s="2"/>
      <c r="AC732" s="2"/>
      <c r="AD732" s="239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</row>
    <row r="733" spans="1:206" s="4" customFormat="1">
      <c r="A733" s="6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2"/>
      <c r="U733" s="2"/>
      <c r="V733" s="79"/>
      <c r="W733" s="146"/>
      <c r="X733" s="129"/>
      <c r="Y733" s="79"/>
      <c r="Z733" s="77"/>
      <c r="AA733" s="77"/>
      <c r="AB733" s="2"/>
      <c r="AC733" s="2"/>
      <c r="AD733" s="239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</row>
    <row r="734" spans="1:206" s="4" customFormat="1">
      <c r="A734" s="6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2"/>
      <c r="U734" s="2"/>
      <c r="V734" s="79"/>
      <c r="W734" s="146"/>
      <c r="X734" s="129"/>
      <c r="Y734" s="79"/>
      <c r="Z734" s="77"/>
      <c r="AA734" s="77"/>
      <c r="AB734" s="2"/>
      <c r="AC734" s="2"/>
      <c r="AD734" s="239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</row>
    <row r="735" spans="1:206" s="4" customFormat="1">
      <c r="A735" s="6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2"/>
      <c r="U735" s="2"/>
      <c r="V735" s="79"/>
      <c r="W735" s="146"/>
      <c r="X735" s="129"/>
      <c r="Y735" s="79"/>
      <c r="Z735" s="77"/>
      <c r="AA735" s="77"/>
      <c r="AB735" s="2"/>
      <c r="AC735" s="2"/>
      <c r="AD735" s="239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</row>
    <row r="736" spans="1:206" s="4" customFormat="1">
      <c r="A736" s="6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2"/>
      <c r="U736" s="2"/>
      <c r="V736" s="79"/>
      <c r="W736" s="146"/>
      <c r="X736" s="129"/>
      <c r="Y736" s="79"/>
      <c r="Z736" s="77"/>
      <c r="AA736" s="77"/>
      <c r="AB736" s="2"/>
      <c r="AC736" s="2"/>
      <c r="AD736" s="239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</row>
    <row r="737" spans="1:206" s="4" customFormat="1">
      <c r="A737" s="6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2"/>
      <c r="U737" s="2"/>
      <c r="V737" s="79"/>
      <c r="W737" s="146"/>
      <c r="X737" s="129"/>
      <c r="Y737" s="79"/>
      <c r="Z737" s="77"/>
      <c r="AA737" s="77"/>
      <c r="AB737" s="2"/>
      <c r="AC737" s="2"/>
      <c r="AD737" s="239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</row>
    <row r="738" spans="1:206" s="4" customFormat="1">
      <c r="A738" s="6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2"/>
      <c r="U738" s="2"/>
      <c r="V738" s="79"/>
      <c r="W738" s="146"/>
      <c r="X738" s="129"/>
      <c r="Y738" s="79"/>
      <c r="Z738" s="77"/>
      <c r="AA738" s="77"/>
      <c r="AB738" s="2"/>
      <c r="AC738" s="2"/>
      <c r="AD738" s="239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</row>
    <row r="739" spans="1:206" s="4" customFormat="1">
      <c r="A739" s="6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2"/>
      <c r="U739" s="2"/>
      <c r="V739" s="79"/>
      <c r="W739" s="146"/>
      <c r="X739" s="129"/>
      <c r="Y739" s="79"/>
      <c r="Z739" s="77"/>
      <c r="AA739" s="77"/>
      <c r="AB739" s="2"/>
      <c r="AC739" s="2"/>
      <c r="AD739" s="239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</row>
    <row r="740" spans="1:206" s="4" customFormat="1">
      <c r="A740" s="6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2"/>
      <c r="U740" s="2"/>
      <c r="V740" s="79"/>
      <c r="W740" s="146"/>
      <c r="X740" s="129"/>
      <c r="Y740" s="79"/>
      <c r="Z740" s="77"/>
      <c r="AA740" s="77"/>
      <c r="AB740" s="2"/>
      <c r="AC740" s="2"/>
      <c r="AD740" s="239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</row>
    <row r="741" spans="1:206" s="4" customFormat="1">
      <c r="A741" s="6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2"/>
      <c r="U741" s="2"/>
      <c r="V741" s="79"/>
      <c r="W741" s="146"/>
      <c r="X741" s="129"/>
      <c r="Y741" s="79"/>
      <c r="Z741" s="77"/>
      <c r="AA741" s="77"/>
      <c r="AB741" s="2"/>
      <c r="AC741" s="2"/>
      <c r="AD741" s="239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</row>
    <row r="742" spans="1:206" s="4" customFormat="1">
      <c r="A742" s="6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2"/>
      <c r="U742" s="2"/>
      <c r="V742" s="79"/>
      <c r="W742" s="146"/>
      <c r="X742" s="129"/>
      <c r="Y742" s="79"/>
      <c r="Z742" s="77"/>
      <c r="AA742" s="77"/>
      <c r="AB742" s="2"/>
      <c r="AC742" s="2"/>
      <c r="AD742" s="239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</row>
    <row r="743" spans="1:206" s="4" customFormat="1">
      <c r="A743" s="6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2"/>
      <c r="U743" s="2"/>
      <c r="V743" s="79"/>
      <c r="W743" s="146"/>
      <c r="X743" s="129"/>
      <c r="Y743" s="79"/>
      <c r="Z743" s="77"/>
      <c r="AA743" s="77"/>
      <c r="AB743" s="2"/>
      <c r="AC743" s="2"/>
      <c r="AD743" s="239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</row>
    <row r="744" spans="1:206" s="4" customFormat="1">
      <c r="A744" s="6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2"/>
      <c r="U744" s="2"/>
      <c r="V744" s="79"/>
      <c r="W744" s="146"/>
      <c r="X744" s="129"/>
      <c r="Y744" s="79"/>
      <c r="Z744" s="77"/>
      <c r="AA744" s="77"/>
      <c r="AB744" s="2"/>
      <c r="AC744" s="2"/>
      <c r="AD744" s="239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</row>
    <row r="745" spans="1:206" s="4" customFormat="1">
      <c r="A745" s="6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2"/>
      <c r="U745" s="2"/>
      <c r="V745" s="79"/>
      <c r="W745" s="146"/>
      <c r="X745" s="129"/>
      <c r="Y745" s="79"/>
      <c r="Z745" s="77"/>
      <c r="AA745" s="77"/>
      <c r="AB745" s="2"/>
      <c r="AC745" s="2"/>
      <c r="AD745" s="239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</row>
    <row r="746" spans="1:206" s="4" customFormat="1">
      <c r="A746" s="6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2"/>
      <c r="U746" s="2"/>
      <c r="V746" s="79"/>
      <c r="W746" s="146"/>
      <c r="X746" s="129"/>
      <c r="Y746" s="79"/>
      <c r="Z746" s="77"/>
      <c r="AA746" s="77"/>
      <c r="AB746" s="2"/>
      <c r="AC746" s="2"/>
      <c r="AD746" s="239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</row>
    <row r="747" spans="1:206" s="4" customFormat="1">
      <c r="A747" s="6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2"/>
      <c r="U747" s="2"/>
      <c r="V747" s="79"/>
      <c r="W747" s="146"/>
      <c r="X747" s="129"/>
      <c r="Y747" s="79"/>
      <c r="Z747" s="77"/>
      <c r="AA747" s="77"/>
      <c r="AB747" s="2"/>
      <c r="AC747" s="2"/>
      <c r="AD747" s="239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</row>
    <row r="748" spans="1:206" s="4" customFormat="1">
      <c r="A748" s="6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2"/>
      <c r="U748" s="2"/>
      <c r="V748" s="79"/>
      <c r="W748" s="146"/>
      <c r="X748" s="129"/>
      <c r="Y748" s="79"/>
      <c r="Z748" s="77"/>
      <c r="AA748" s="77"/>
      <c r="AB748" s="2"/>
      <c r="AC748" s="2"/>
      <c r="AD748" s="239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</row>
    <row r="749" spans="1:206" s="4" customFormat="1">
      <c r="A749" s="6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2"/>
      <c r="U749" s="2"/>
      <c r="V749" s="79"/>
      <c r="W749" s="146"/>
      <c r="X749" s="129"/>
      <c r="Y749" s="79"/>
      <c r="Z749" s="77"/>
      <c r="AA749" s="77"/>
      <c r="AB749" s="2"/>
      <c r="AC749" s="2"/>
      <c r="AD749" s="239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</row>
    <row r="750" spans="1:206" s="4" customFormat="1">
      <c r="A750" s="6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2"/>
      <c r="U750" s="2"/>
      <c r="V750" s="79"/>
      <c r="W750" s="146"/>
      <c r="X750" s="129"/>
      <c r="Y750" s="79"/>
      <c r="Z750" s="77"/>
      <c r="AA750" s="77"/>
      <c r="AB750" s="2"/>
      <c r="AC750" s="2"/>
      <c r="AD750" s="239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</row>
    <row r="751" spans="1:206" s="4" customFormat="1">
      <c r="A751" s="6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2"/>
      <c r="U751" s="2"/>
      <c r="V751" s="79"/>
      <c r="W751" s="146"/>
      <c r="X751" s="129"/>
      <c r="Y751" s="79"/>
      <c r="Z751" s="77"/>
      <c r="AA751" s="77"/>
      <c r="AB751" s="2"/>
      <c r="AC751" s="2"/>
      <c r="AD751" s="239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</row>
    <row r="752" spans="1:206" s="4" customFormat="1">
      <c r="A752" s="6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2"/>
      <c r="U752" s="2"/>
      <c r="V752" s="79"/>
      <c r="W752" s="146"/>
      <c r="X752" s="129"/>
      <c r="Y752" s="79"/>
      <c r="Z752" s="77"/>
      <c r="AA752" s="77"/>
      <c r="AB752" s="2"/>
      <c r="AC752" s="2"/>
      <c r="AD752" s="239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</row>
    <row r="753" spans="1:206" s="4" customFormat="1">
      <c r="A753" s="6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2"/>
      <c r="U753" s="2"/>
      <c r="V753" s="79"/>
      <c r="W753" s="146"/>
      <c r="X753" s="129"/>
      <c r="Y753" s="79"/>
      <c r="Z753" s="77"/>
      <c r="AA753" s="77"/>
      <c r="AB753" s="2"/>
      <c r="AC753" s="2"/>
      <c r="AD753" s="239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</row>
    <row r="754" spans="1:206" s="4" customFormat="1">
      <c r="A754" s="6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2"/>
      <c r="U754" s="2"/>
      <c r="V754" s="79"/>
      <c r="W754" s="146"/>
      <c r="X754" s="129"/>
      <c r="Y754" s="79"/>
      <c r="Z754" s="77"/>
      <c r="AA754" s="77"/>
      <c r="AB754" s="2"/>
      <c r="AC754" s="2"/>
      <c r="AD754" s="239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</row>
    <row r="755" spans="1:206" s="4" customFormat="1">
      <c r="A755" s="6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2"/>
      <c r="U755" s="2"/>
      <c r="V755" s="79"/>
      <c r="W755" s="146"/>
      <c r="X755" s="129"/>
      <c r="Y755" s="79"/>
      <c r="Z755" s="77"/>
      <c r="AA755" s="77"/>
      <c r="AB755" s="2"/>
      <c r="AC755" s="2"/>
      <c r="AD755" s="239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</row>
    <row r="756" spans="1:206" s="4" customFormat="1">
      <c r="A756" s="6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2"/>
      <c r="U756" s="2"/>
      <c r="V756" s="79"/>
      <c r="W756" s="146"/>
      <c r="X756" s="129"/>
      <c r="Y756" s="79"/>
      <c r="Z756" s="77"/>
      <c r="AA756" s="77"/>
      <c r="AB756" s="2"/>
      <c r="AC756" s="2"/>
      <c r="AD756" s="239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</row>
    <row r="757" spans="1:206" s="4" customFormat="1">
      <c r="A757" s="6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2"/>
      <c r="U757" s="2"/>
      <c r="V757" s="79"/>
      <c r="W757" s="146"/>
      <c r="X757" s="129"/>
      <c r="Y757" s="79"/>
      <c r="Z757" s="77"/>
      <c r="AA757" s="77"/>
      <c r="AB757" s="2"/>
      <c r="AC757" s="2"/>
      <c r="AD757" s="239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</row>
    <row r="758" spans="1:206" s="4" customFormat="1">
      <c r="A758" s="6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"/>
      <c r="U758" s="2"/>
      <c r="V758" s="79"/>
      <c r="W758" s="146"/>
      <c r="X758" s="129"/>
      <c r="Y758" s="79"/>
      <c r="Z758" s="77"/>
      <c r="AA758" s="77"/>
      <c r="AB758" s="2"/>
      <c r="AC758" s="2"/>
      <c r="AD758" s="239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</row>
    <row r="759" spans="1:206" s="4" customFormat="1">
      <c r="A759" s="6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"/>
      <c r="U759" s="2"/>
      <c r="V759" s="79"/>
      <c r="W759" s="146"/>
      <c r="X759" s="129"/>
      <c r="Y759" s="79"/>
      <c r="Z759" s="77"/>
      <c r="AA759" s="77"/>
      <c r="AB759" s="2"/>
      <c r="AC759" s="2"/>
      <c r="AD759" s="239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</row>
    <row r="760" spans="1:206" s="4" customFormat="1">
      <c r="A760" s="6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"/>
      <c r="U760" s="2"/>
      <c r="V760" s="79"/>
      <c r="W760" s="146"/>
      <c r="X760" s="129"/>
      <c r="Y760" s="79"/>
      <c r="Z760" s="77"/>
      <c r="AA760" s="77"/>
      <c r="AB760" s="2"/>
      <c r="AC760" s="2"/>
      <c r="AD760" s="239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</row>
    <row r="761" spans="1:206" s="4" customFormat="1">
      <c r="A761" s="6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"/>
      <c r="U761" s="2"/>
      <c r="V761" s="79"/>
      <c r="W761" s="146"/>
      <c r="X761" s="129"/>
      <c r="Y761" s="79"/>
      <c r="Z761" s="77"/>
      <c r="AA761" s="77"/>
      <c r="AB761" s="2"/>
      <c r="AC761" s="2"/>
      <c r="AD761" s="239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</row>
    <row r="762" spans="1:206" s="4" customFormat="1">
      <c r="A762" s="6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2"/>
      <c r="U762" s="2"/>
      <c r="V762" s="79"/>
      <c r="W762" s="146"/>
      <c r="X762" s="129"/>
      <c r="Y762" s="79"/>
      <c r="Z762" s="77"/>
      <c r="AA762" s="77"/>
      <c r="AB762" s="2"/>
      <c r="AC762" s="2"/>
      <c r="AD762" s="239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</row>
    <row r="763" spans="1:206" s="4" customFormat="1">
      <c r="A763" s="6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2"/>
      <c r="U763" s="2"/>
      <c r="V763" s="79"/>
      <c r="W763" s="146"/>
      <c r="X763" s="129"/>
      <c r="Y763" s="79"/>
      <c r="Z763" s="77"/>
      <c r="AA763" s="77"/>
      <c r="AB763" s="2"/>
      <c r="AC763" s="2"/>
      <c r="AD763" s="239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</row>
    <row r="764" spans="1:206" s="4" customFormat="1">
      <c r="A764" s="6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2"/>
      <c r="U764" s="2"/>
      <c r="V764" s="79"/>
      <c r="W764" s="146"/>
      <c r="X764" s="129"/>
      <c r="Y764" s="79"/>
      <c r="Z764" s="77"/>
      <c r="AA764" s="77"/>
      <c r="AB764" s="2"/>
      <c r="AC764" s="2"/>
      <c r="AD764" s="239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</row>
    <row r="765" spans="1:206" s="4" customFormat="1">
      <c r="A765" s="6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2"/>
      <c r="U765" s="2"/>
      <c r="V765" s="79"/>
      <c r="W765" s="146"/>
      <c r="X765" s="129"/>
      <c r="Y765" s="79"/>
      <c r="Z765" s="77"/>
      <c r="AA765" s="77"/>
      <c r="AB765" s="2"/>
      <c r="AC765" s="2"/>
      <c r="AD765" s="239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</row>
    <row r="766" spans="1:206" s="4" customFormat="1">
      <c r="A766" s="6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2"/>
      <c r="U766" s="2"/>
      <c r="V766" s="79"/>
      <c r="W766" s="146"/>
      <c r="X766" s="129"/>
      <c r="Y766" s="79"/>
      <c r="Z766" s="77"/>
      <c r="AA766" s="77"/>
      <c r="AB766" s="2"/>
      <c r="AC766" s="2"/>
      <c r="AD766" s="239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</row>
    <row r="767" spans="1:206" s="4" customFormat="1">
      <c r="A767" s="6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2"/>
      <c r="U767" s="2"/>
      <c r="V767" s="79"/>
      <c r="W767" s="146"/>
      <c r="X767" s="129"/>
      <c r="Y767" s="79"/>
      <c r="Z767" s="77"/>
      <c r="AA767" s="77"/>
      <c r="AB767" s="2"/>
      <c r="AC767" s="2"/>
      <c r="AD767" s="239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</row>
    <row r="768" spans="1:206" s="4" customFormat="1">
      <c r="A768" s="6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2"/>
      <c r="U768" s="2"/>
      <c r="V768" s="79"/>
      <c r="W768" s="146"/>
      <c r="X768" s="129"/>
      <c r="Y768" s="79"/>
      <c r="Z768" s="77"/>
      <c r="AA768" s="77"/>
      <c r="AB768" s="2"/>
      <c r="AC768" s="2"/>
      <c r="AD768" s="239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</row>
    <row r="769" spans="1:206" s="4" customFormat="1">
      <c r="A769" s="6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2"/>
      <c r="U769" s="2"/>
      <c r="V769" s="79"/>
      <c r="W769" s="146"/>
      <c r="X769" s="129"/>
      <c r="Y769" s="79"/>
      <c r="Z769" s="77"/>
      <c r="AA769" s="77"/>
      <c r="AB769" s="2"/>
      <c r="AC769" s="2"/>
      <c r="AD769" s="239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</row>
    <row r="770" spans="1:206" s="4" customFormat="1">
      <c r="A770" s="6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2"/>
      <c r="U770" s="2"/>
      <c r="V770" s="79"/>
      <c r="W770" s="146"/>
      <c r="X770" s="129"/>
      <c r="Y770" s="79"/>
      <c r="Z770" s="77"/>
      <c r="AA770" s="77"/>
      <c r="AB770" s="2"/>
      <c r="AC770" s="2"/>
      <c r="AD770" s="239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</row>
    <row r="771" spans="1:206" s="4" customFormat="1">
      <c r="A771" s="6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2"/>
      <c r="U771" s="2"/>
      <c r="V771" s="79"/>
      <c r="W771" s="146"/>
      <c r="X771" s="129"/>
      <c r="Y771" s="79"/>
      <c r="Z771" s="77"/>
      <c r="AA771" s="77"/>
      <c r="AB771" s="2"/>
      <c r="AC771" s="2"/>
      <c r="AD771" s="239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</row>
    <row r="772" spans="1:206" s="4" customFormat="1">
      <c r="A772" s="6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2"/>
      <c r="U772" s="2"/>
      <c r="V772" s="79"/>
      <c r="W772" s="146"/>
      <c r="X772" s="129"/>
      <c r="Y772" s="79"/>
      <c r="Z772" s="77"/>
      <c r="AA772" s="77"/>
      <c r="AB772" s="2"/>
      <c r="AC772" s="2"/>
      <c r="AD772" s="239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</row>
    <row r="773" spans="1:206" s="4" customFormat="1">
      <c r="A773" s="6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2"/>
      <c r="U773" s="2"/>
      <c r="V773" s="79"/>
      <c r="W773" s="146"/>
      <c r="X773" s="129"/>
      <c r="Y773" s="79"/>
      <c r="Z773" s="77"/>
      <c r="AA773" s="77"/>
      <c r="AB773" s="2"/>
      <c r="AC773" s="2"/>
      <c r="AD773" s="239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</row>
    <row r="774" spans="1:206" s="4" customFormat="1">
      <c r="A774" s="6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"/>
      <c r="U774" s="2"/>
      <c r="V774" s="79"/>
      <c r="W774" s="146"/>
      <c r="X774" s="129"/>
      <c r="Y774" s="79"/>
      <c r="Z774" s="77"/>
      <c r="AA774" s="77"/>
      <c r="AB774" s="2"/>
      <c r="AC774" s="2"/>
      <c r="AD774" s="239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</row>
    <row r="775" spans="1:206" s="4" customFormat="1">
      <c r="A775" s="6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"/>
      <c r="U775" s="2"/>
      <c r="V775" s="79"/>
      <c r="W775" s="146"/>
      <c r="X775" s="129"/>
      <c r="Y775" s="79"/>
      <c r="Z775" s="77"/>
      <c r="AA775" s="77"/>
      <c r="AB775" s="2"/>
      <c r="AC775" s="2"/>
      <c r="AD775" s="239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</row>
    <row r="776" spans="1:206" s="4" customFormat="1">
      <c r="A776" s="6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"/>
      <c r="U776" s="2"/>
      <c r="V776" s="79"/>
      <c r="W776" s="146"/>
      <c r="X776" s="129"/>
      <c r="Y776" s="79"/>
      <c r="Z776" s="77"/>
      <c r="AA776" s="77"/>
      <c r="AB776" s="2"/>
      <c r="AC776" s="2"/>
      <c r="AD776" s="239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</row>
    <row r="777" spans="1:206" s="4" customFormat="1">
      <c r="A777" s="6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2"/>
      <c r="U777" s="2"/>
      <c r="V777" s="79"/>
      <c r="W777" s="146"/>
      <c r="X777" s="129"/>
      <c r="Y777" s="79"/>
      <c r="Z777" s="77"/>
      <c r="AA777" s="77"/>
      <c r="AB777" s="2"/>
      <c r="AC777" s="2"/>
      <c r="AD777" s="239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</row>
    <row r="778" spans="1:206" s="4" customFormat="1">
      <c r="A778" s="6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2"/>
      <c r="U778" s="2"/>
      <c r="V778" s="79"/>
      <c r="W778" s="146"/>
      <c r="X778" s="129"/>
      <c r="Y778" s="79"/>
      <c r="Z778" s="77"/>
      <c r="AA778" s="77"/>
      <c r="AB778" s="2"/>
      <c r="AC778" s="2"/>
      <c r="AD778" s="239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</row>
    <row r="779" spans="1:206" s="4" customFormat="1">
      <c r="A779" s="6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2"/>
      <c r="U779" s="2"/>
      <c r="V779" s="79"/>
      <c r="W779" s="146"/>
      <c r="X779" s="129"/>
      <c r="Y779" s="79"/>
      <c r="Z779" s="77"/>
      <c r="AA779" s="77"/>
      <c r="AB779" s="2"/>
      <c r="AC779" s="2"/>
      <c r="AD779" s="239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</row>
    <row r="780" spans="1:206" s="4" customFormat="1">
      <c r="A780" s="6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2"/>
      <c r="U780" s="2"/>
      <c r="V780" s="79"/>
      <c r="W780" s="146"/>
      <c r="X780" s="129"/>
      <c r="Y780" s="79"/>
      <c r="Z780" s="77"/>
      <c r="AA780" s="77"/>
      <c r="AB780" s="2"/>
      <c r="AC780" s="2"/>
      <c r="AD780" s="239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</row>
    <row r="781" spans="1:206" s="4" customFormat="1">
      <c r="A781" s="6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2"/>
      <c r="U781" s="2"/>
      <c r="V781" s="79"/>
      <c r="W781" s="146"/>
      <c r="X781" s="129"/>
      <c r="Y781" s="79"/>
      <c r="Z781" s="77"/>
      <c r="AA781" s="77"/>
      <c r="AB781" s="2"/>
      <c r="AC781" s="2"/>
      <c r="AD781" s="239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</row>
    <row r="782" spans="1:206" s="4" customFormat="1">
      <c r="A782" s="6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2"/>
      <c r="U782" s="2"/>
      <c r="V782" s="79"/>
      <c r="W782" s="146"/>
      <c r="X782" s="129"/>
      <c r="Y782" s="79"/>
      <c r="Z782" s="77"/>
      <c r="AA782" s="77"/>
      <c r="AB782" s="2"/>
      <c r="AC782" s="2"/>
      <c r="AD782" s="239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</row>
    <row r="783" spans="1:206" s="4" customFormat="1">
      <c r="A783" s="6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2"/>
      <c r="U783" s="2"/>
      <c r="V783" s="79"/>
      <c r="W783" s="146"/>
      <c r="X783" s="129"/>
      <c r="Y783" s="79"/>
      <c r="Z783" s="77"/>
      <c r="AA783" s="77"/>
      <c r="AB783" s="2"/>
      <c r="AC783" s="2"/>
      <c r="AD783" s="239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</row>
    <row r="784" spans="1:206" s="4" customFormat="1">
      <c r="A784" s="6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2"/>
      <c r="U784" s="2"/>
      <c r="V784" s="79"/>
      <c r="W784" s="146"/>
      <c r="X784" s="129"/>
      <c r="Y784" s="79"/>
      <c r="Z784" s="77"/>
      <c r="AA784" s="77"/>
      <c r="AB784" s="2"/>
      <c r="AC784" s="2"/>
      <c r="AD784" s="239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</row>
    <row r="785" spans="1:206" s="4" customFormat="1">
      <c r="A785" s="6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2"/>
      <c r="U785" s="2"/>
      <c r="V785" s="79"/>
      <c r="W785" s="146"/>
      <c r="X785" s="129"/>
      <c r="Y785" s="79"/>
      <c r="Z785" s="77"/>
      <c r="AA785" s="77"/>
      <c r="AB785" s="2"/>
      <c r="AC785" s="2"/>
      <c r="AD785" s="239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</row>
    <row r="786" spans="1:206" s="4" customFormat="1">
      <c r="A786" s="6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"/>
      <c r="U786" s="2"/>
      <c r="V786" s="79"/>
      <c r="W786" s="146"/>
      <c r="X786" s="129"/>
      <c r="Y786" s="79"/>
      <c r="Z786" s="77"/>
      <c r="AA786" s="77"/>
      <c r="AB786" s="2"/>
      <c r="AC786" s="2"/>
      <c r="AD786" s="239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</row>
    <row r="787" spans="1:206" s="4" customFormat="1">
      <c r="A787" s="6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"/>
      <c r="U787" s="2"/>
      <c r="V787" s="79"/>
      <c r="W787" s="146"/>
      <c r="X787" s="129"/>
      <c r="Y787" s="79"/>
      <c r="Z787" s="77"/>
      <c r="AA787" s="77"/>
      <c r="AB787" s="2"/>
      <c r="AC787" s="2"/>
      <c r="AD787" s="239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</row>
    <row r="788" spans="1:206" s="4" customFormat="1">
      <c r="A788" s="6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"/>
      <c r="U788" s="2"/>
      <c r="V788" s="79"/>
      <c r="W788" s="146"/>
      <c r="X788" s="129"/>
      <c r="Y788" s="79"/>
      <c r="Z788" s="77"/>
      <c r="AA788" s="77"/>
      <c r="AB788" s="2"/>
      <c r="AC788" s="2"/>
      <c r="AD788" s="239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</row>
    <row r="789" spans="1:206" s="4" customFormat="1">
      <c r="A789" s="6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2"/>
      <c r="U789" s="2"/>
      <c r="V789" s="79"/>
      <c r="W789" s="146"/>
      <c r="X789" s="129"/>
      <c r="Y789" s="79"/>
      <c r="Z789" s="77"/>
      <c r="AA789" s="77"/>
      <c r="AB789" s="2"/>
      <c r="AC789" s="2"/>
      <c r="AD789" s="239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</row>
    <row r="790" spans="1:206" s="4" customFormat="1">
      <c r="A790" s="6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2"/>
      <c r="U790" s="2"/>
      <c r="V790" s="79"/>
      <c r="W790" s="146"/>
      <c r="X790" s="129"/>
      <c r="Y790" s="79"/>
      <c r="Z790" s="77"/>
      <c r="AA790" s="77"/>
      <c r="AB790" s="2"/>
      <c r="AC790" s="2"/>
      <c r="AD790" s="239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</row>
    <row r="791" spans="1:206" s="4" customFormat="1">
      <c r="A791" s="6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2"/>
      <c r="U791" s="2"/>
      <c r="V791" s="79"/>
      <c r="W791" s="146"/>
      <c r="X791" s="129"/>
      <c r="Y791" s="79"/>
      <c r="Z791" s="77"/>
      <c r="AA791" s="77"/>
      <c r="AB791" s="2"/>
      <c r="AC791" s="2"/>
      <c r="AD791" s="239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</row>
    <row r="792" spans="1:206" s="4" customFormat="1">
      <c r="A792" s="6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2"/>
      <c r="U792" s="2"/>
      <c r="V792" s="79"/>
      <c r="W792" s="146"/>
      <c r="X792" s="129"/>
      <c r="Y792" s="79"/>
      <c r="Z792" s="77"/>
      <c r="AA792" s="77"/>
      <c r="AB792" s="2"/>
      <c r="AC792" s="2"/>
      <c r="AD792" s="239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</row>
    <row r="793" spans="1:206" s="4" customFormat="1">
      <c r="A793" s="6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2"/>
      <c r="U793" s="2"/>
      <c r="V793" s="79"/>
      <c r="W793" s="146"/>
      <c r="X793" s="129"/>
      <c r="Y793" s="79"/>
      <c r="Z793" s="77"/>
      <c r="AA793" s="77"/>
      <c r="AB793" s="2"/>
      <c r="AC793" s="2"/>
      <c r="AD793" s="239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</row>
    <row r="794" spans="1:206" s="4" customFormat="1">
      <c r="A794" s="6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2"/>
      <c r="U794" s="2"/>
      <c r="V794" s="79"/>
      <c r="W794" s="146"/>
      <c r="X794" s="129"/>
      <c r="Y794" s="79"/>
      <c r="Z794" s="77"/>
      <c r="AA794" s="77"/>
      <c r="AB794" s="2"/>
      <c r="AC794" s="2"/>
      <c r="AD794" s="239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</row>
    <row r="795" spans="1:206" s="4" customFormat="1">
      <c r="A795" s="6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2"/>
      <c r="U795" s="2"/>
      <c r="V795" s="79"/>
      <c r="W795" s="146"/>
      <c r="X795" s="129"/>
      <c r="Y795" s="79"/>
      <c r="Z795" s="77"/>
      <c r="AA795" s="77"/>
      <c r="AB795" s="2"/>
      <c r="AC795" s="2"/>
      <c r="AD795" s="239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</row>
    <row r="796" spans="1:206" s="4" customFormat="1">
      <c r="A796" s="6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2"/>
      <c r="U796" s="2"/>
      <c r="V796" s="79"/>
      <c r="W796" s="146"/>
      <c r="X796" s="129"/>
      <c r="Y796" s="79"/>
      <c r="Z796" s="77"/>
      <c r="AA796" s="77"/>
      <c r="AB796" s="2"/>
      <c r="AC796" s="2"/>
      <c r="AD796" s="239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</row>
    <row r="797" spans="1:206" s="4" customFormat="1">
      <c r="A797" s="6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2"/>
      <c r="U797" s="2"/>
      <c r="V797" s="79"/>
      <c r="W797" s="146"/>
      <c r="X797" s="129"/>
      <c r="Y797" s="79"/>
      <c r="Z797" s="77"/>
      <c r="AA797" s="77"/>
      <c r="AB797" s="2"/>
      <c r="AC797" s="2"/>
      <c r="AD797" s="239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</row>
    <row r="798" spans="1:206" s="4" customFormat="1">
      <c r="A798" s="6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2"/>
      <c r="U798" s="2"/>
      <c r="V798" s="79"/>
      <c r="W798" s="146"/>
      <c r="X798" s="129"/>
      <c r="Y798" s="79"/>
      <c r="Z798" s="77"/>
      <c r="AA798" s="77"/>
      <c r="AB798" s="2"/>
      <c r="AC798" s="2"/>
      <c r="AD798" s="239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</row>
    <row r="799" spans="1:206" s="4" customFormat="1">
      <c r="A799" s="6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2"/>
      <c r="U799" s="2"/>
      <c r="V799" s="79"/>
      <c r="W799" s="146"/>
      <c r="X799" s="129"/>
      <c r="Y799" s="79"/>
      <c r="Z799" s="77"/>
      <c r="AA799" s="77"/>
      <c r="AB799" s="2"/>
      <c r="AC799" s="2"/>
      <c r="AD799" s="239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</row>
    <row r="800" spans="1:206" s="4" customFormat="1">
      <c r="A800" s="6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2"/>
      <c r="U800" s="2"/>
      <c r="V800" s="79"/>
      <c r="W800" s="146"/>
      <c r="X800" s="129"/>
      <c r="Y800" s="79"/>
      <c r="Z800" s="77"/>
      <c r="AA800" s="77"/>
      <c r="AB800" s="2"/>
      <c r="AC800" s="2"/>
      <c r="AD800" s="239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</row>
    <row r="801" spans="1:206" s="4" customFormat="1">
      <c r="A801" s="6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2"/>
      <c r="U801" s="2"/>
      <c r="V801" s="79"/>
      <c r="W801" s="146"/>
      <c r="X801" s="129"/>
      <c r="Y801" s="79"/>
      <c r="Z801" s="77"/>
      <c r="AA801" s="77"/>
      <c r="AB801" s="2"/>
      <c r="AC801" s="2"/>
      <c r="AD801" s="239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</row>
    <row r="802" spans="1:206" s="4" customFormat="1">
      <c r="A802" s="6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2"/>
      <c r="U802" s="2"/>
      <c r="V802" s="79"/>
      <c r="W802" s="146"/>
      <c r="X802" s="129"/>
      <c r="Y802" s="79"/>
      <c r="Z802" s="77"/>
      <c r="AA802" s="77"/>
      <c r="AB802" s="2"/>
      <c r="AC802" s="2"/>
      <c r="AD802" s="239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</row>
    <row r="803" spans="1:206" s="4" customFormat="1">
      <c r="A803" s="6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"/>
      <c r="U803" s="2"/>
      <c r="V803" s="79"/>
      <c r="W803" s="146"/>
      <c r="X803" s="129"/>
      <c r="Y803" s="79"/>
      <c r="Z803" s="77"/>
      <c r="AA803" s="77"/>
      <c r="AB803" s="2"/>
      <c r="AC803" s="2"/>
      <c r="AD803" s="239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</row>
    <row r="804" spans="1:206" s="4" customFormat="1">
      <c r="A804" s="6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2"/>
      <c r="U804" s="2"/>
      <c r="V804" s="79"/>
      <c r="W804" s="146"/>
      <c r="X804" s="129"/>
      <c r="Y804" s="79"/>
      <c r="Z804" s="77"/>
      <c r="AA804" s="77"/>
      <c r="AB804" s="2"/>
      <c r="AC804" s="2"/>
      <c r="AD804" s="239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</row>
    <row r="805" spans="1:206" s="4" customFormat="1">
      <c r="A805" s="6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"/>
      <c r="U805" s="2"/>
      <c r="V805" s="79"/>
      <c r="W805" s="146"/>
      <c r="X805" s="129"/>
      <c r="Y805" s="79"/>
      <c r="Z805" s="77"/>
      <c r="AA805" s="77"/>
      <c r="AB805" s="2"/>
      <c r="AC805" s="2"/>
      <c r="AD805" s="239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</row>
    <row r="806" spans="1:206" s="4" customFormat="1">
      <c r="A806" s="6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"/>
      <c r="U806" s="2"/>
      <c r="V806" s="79"/>
      <c r="W806" s="146"/>
      <c r="X806" s="129"/>
      <c r="Y806" s="79"/>
      <c r="Z806" s="77"/>
      <c r="AA806" s="77"/>
      <c r="AB806" s="2"/>
      <c r="AC806" s="2"/>
      <c r="AD806" s="239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</row>
    <row r="807" spans="1:206" s="4" customFormat="1">
      <c r="A807" s="6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"/>
      <c r="U807" s="2"/>
      <c r="V807" s="79"/>
      <c r="W807" s="146"/>
      <c r="X807" s="129"/>
      <c r="Y807" s="79"/>
      <c r="Z807" s="77"/>
      <c r="AA807" s="77"/>
      <c r="AB807" s="2"/>
      <c r="AC807" s="2"/>
      <c r="AD807" s="239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</row>
    <row r="808" spans="1:206" s="4" customFormat="1">
      <c r="A808" s="6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2"/>
      <c r="U808" s="2"/>
      <c r="V808" s="79"/>
      <c r="W808" s="146"/>
      <c r="X808" s="129"/>
      <c r="Y808" s="79"/>
      <c r="Z808" s="77"/>
      <c r="AA808" s="77"/>
      <c r="AB808" s="2"/>
      <c r="AC808" s="2"/>
      <c r="AD808" s="239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</row>
    <row r="809" spans="1:206" s="4" customFormat="1">
      <c r="A809" s="6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2"/>
      <c r="U809" s="2"/>
      <c r="V809" s="79"/>
      <c r="W809" s="146"/>
      <c r="X809" s="129"/>
      <c r="Y809" s="79"/>
      <c r="Z809" s="77"/>
      <c r="AA809" s="77"/>
      <c r="AB809" s="2"/>
      <c r="AC809" s="2"/>
      <c r="AD809" s="239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</row>
    <row r="810" spans="1:206" s="4" customFormat="1">
      <c r="A810" s="6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2"/>
      <c r="U810" s="2"/>
      <c r="V810" s="79"/>
      <c r="W810" s="146"/>
      <c r="X810" s="129"/>
      <c r="Y810" s="79"/>
      <c r="Z810" s="77"/>
      <c r="AA810" s="77"/>
      <c r="AB810" s="2"/>
      <c r="AC810" s="2"/>
      <c r="AD810" s="239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</row>
    <row r="811" spans="1:206" s="4" customFormat="1">
      <c r="A811" s="6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2"/>
      <c r="U811" s="2"/>
      <c r="V811" s="79"/>
      <c r="W811" s="146"/>
      <c r="X811" s="129"/>
      <c r="Y811" s="79"/>
      <c r="Z811" s="77"/>
      <c r="AA811" s="77"/>
      <c r="AB811" s="2"/>
      <c r="AC811" s="2"/>
      <c r="AD811" s="239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</row>
    <row r="812" spans="1:206" s="4" customFormat="1">
      <c r="A812" s="6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"/>
      <c r="U812" s="2"/>
      <c r="V812" s="79"/>
      <c r="W812" s="146"/>
      <c r="X812" s="129"/>
      <c r="Y812" s="79"/>
      <c r="Z812" s="77"/>
      <c r="AA812" s="77"/>
      <c r="AB812" s="2"/>
      <c r="AC812" s="2"/>
      <c r="AD812" s="239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</row>
    <row r="813" spans="1:206" s="4" customFormat="1">
      <c r="A813" s="6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2"/>
      <c r="U813" s="2"/>
      <c r="V813" s="79"/>
      <c r="W813" s="146"/>
      <c r="X813" s="129"/>
      <c r="Y813" s="79"/>
      <c r="Z813" s="77"/>
      <c r="AA813" s="77"/>
      <c r="AB813" s="2"/>
      <c r="AC813" s="2"/>
      <c r="AD813" s="239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</row>
    <row r="814" spans="1:206" s="4" customFormat="1">
      <c r="A814" s="6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2"/>
      <c r="U814" s="2"/>
      <c r="V814" s="79"/>
      <c r="W814" s="146"/>
      <c r="X814" s="129"/>
      <c r="Y814" s="79"/>
      <c r="Z814" s="77"/>
      <c r="AA814" s="77"/>
      <c r="AB814" s="2"/>
      <c r="AC814" s="2"/>
      <c r="AD814" s="239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</row>
    <row r="815" spans="1:206" s="4" customFormat="1">
      <c r="A815" s="6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2"/>
      <c r="U815" s="2"/>
      <c r="V815" s="79"/>
      <c r="W815" s="146"/>
      <c r="X815" s="129"/>
      <c r="Y815" s="79"/>
      <c r="Z815" s="77"/>
      <c r="AA815" s="77"/>
      <c r="AB815" s="2"/>
      <c r="AC815" s="2"/>
      <c r="AD815" s="239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</row>
    <row r="816" spans="1:206" s="4" customFormat="1">
      <c r="A816" s="6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2"/>
      <c r="U816" s="2"/>
      <c r="V816" s="79"/>
      <c r="W816" s="146"/>
      <c r="X816" s="129"/>
      <c r="Y816" s="79"/>
      <c r="Z816" s="77"/>
      <c r="AA816" s="77"/>
      <c r="AB816" s="2"/>
      <c r="AC816" s="2"/>
      <c r="AD816" s="239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</row>
    <row r="817" spans="1:206" s="4" customFormat="1">
      <c r="A817" s="6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2"/>
      <c r="U817" s="2"/>
      <c r="V817" s="79"/>
      <c r="W817" s="146"/>
      <c r="X817" s="129"/>
      <c r="Y817" s="79"/>
      <c r="Z817" s="77"/>
      <c r="AA817" s="77"/>
      <c r="AB817" s="2"/>
      <c r="AC817" s="2"/>
      <c r="AD817" s="239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</row>
    <row r="818" spans="1:206" s="4" customFormat="1">
      <c r="A818" s="6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2"/>
      <c r="U818" s="2"/>
      <c r="V818" s="79"/>
      <c r="W818" s="146"/>
      <c r="X818" s="129"/>
      <c r="Y818" s="79"/>
      <c r="Z818" s="77"/>
      <c r="AA818" s="77"/>
      <c r="AB818" s="2"/>
      <c r="AC818" s="2"/>
      <c r="AD818" s="239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</row>
    <row r="819" spans="1:206" s="4" customFormat="1">
      <c r="A819" s="6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2"/>
      <c r="U819" s="2"/>
      <c r="V819" s="79"/>
      <c r="W819" s="146"/>
      <c r="X819" s="129"/>
      <c r="Y819" s="79"/>
      <c r="Z819" s="77"/>
      <c r="AA819" s="77"/>
      <c r="AB819" s="2"/>
      <c r="AC819" s="2"/>
      <c r="AD819" s="239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</row>
    <row r="820" spans="1:206" s="4" customFormat="1">
      <c r="A820" s="6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2"/>
      <c r="U820" s="2"/>
      <c r="V820" s="79"/>
      <c r="W820" s="146"/>
      <c r="X820" s="129"/>
      <c r="Y820" s="79"/>
      <c r="Z820" s="77"/>
      <c r="AA820" s="77"/>
      <c r="AB820" s="2"/>
      <c r="AC820" s="2"/>
      <c r="AD820" s="239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</row>
    <row r="821" spans="1:206" s="4" customFormat="1">
      <c r="A821" s="6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2"/>
      <c r="U821" s="2"/>
      <c r="V821" s="79"/>
      <c r="W821" s="146"/>
      <c r="X821" s="129"/>
      <c r="Y821" s="79"/>
      <c r="Z821" s="77"/>
      <c r="AA821" s="77"/>
      <c r="AB821" s="2"/>
      <c r="AC821" s="2"/>
      <c r="AD821" s="239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</row>
    <row r="822" spans="1:206" s="4" customFormat="1">
      <c r="A822" s="6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2"/>
      <c r="U822" s="2"/>
      <c r="V822" s="79"/>
      <c r="W822" s="146"/>
      <c r="X822" s="129"/>
      <c r="Y822" s="79"/>
      <c r="Z822" s="77"/>
      <c r="AA822" s="77"/>
      <c r="AB822" s="2"/>
      <c r="AC822" s="2"/>
      <c r="AD822" s="239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</row>
    <row r="823" spans="1:206" s="4" customFormat="1">
      <c r="A823" s="6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2"/>
      <c r="U823" s="2"/>
      <c r="V823" s="79"/>
      <c r="W823" s="146"/>
      <c r="X823" s="129"/>
      <c r="Y823" s="79"/>
      <c r="Z823" s="77"/>
      <c r="AA823" s="77"/>
      <c r="AB823" s="2"/>
      <c r="AC823" s="2"/>
      <c r="AD823" s="239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</row>
    <row r="824" spans="1:206" s="4" customFormat="1">
      <c r="A824" s="6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2"/>
      <c r="U824" s="2"/>
      <c r="V824" s="79"/>
      <c r="W824" s="146"/>
      <c r="X824" s="129"/>
      <c r="Y824" s="79"/>
      <c r="Z824" s="77"/>
      <c r="AA824" s="77"/>
      <c r="AB824" s="2"/>
      <c r="AC824" s="2"/>
      <c r="AD824" s="239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</row>
    <row r="825" spans="1:206" s="4" customFormat="1">
      <c r="A825" s="6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2"/>
      <c r="U825" s="2"/>
      <c r="V825" s="79"/>
      <c r="W825" s="146"/>
      <c r="X825" s="129"/>
      <c r="Y825" s="79"/>
      <c r="Z825" s="77"/>
      <c r="AA825" s="77"/>
      <c r="AB825" s="2"/>
      <c r="AC825" s="2"/>
      <c r="AD825" s="239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</row>
    <row r="826" spans="1:206" s="4" customFormat="1">
      <c r="A826" s="6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2"/>
      <c r="U826" s="2"/>
      <c r="V826" s="79"/>
      <c r="W826" s="146"/>
      <c r="X826" s="129"/>
      <c r="Y826" s="79"/>
      <c r="Z826" s="77"/>
      <c r="AA826" s="77"/>
      <c r="AB826" s="2"/>
      <c r="AC826" s="2"/>
      <c r="AD826" s="239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</row>
    <row r="827" spans="1:206" s="4" customFormat="1">
      <c r="A827" s="6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2"/>
      <c r="U827" s="2"/>
      <c r="V827" s="79"/>
      <c r="W827" s="146"/>
      <c r="X827" s="129"/>
      <c r="Y827" s="79"/>
      <c r="Z827" s="77"/>
      <c r="AA827" s="77"/>
      <c r="AB827" s="2"/>
      <c r="AC827" s="2"/>
      <c r="AD827" s="239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</row>
    <row r="828" spans="1:206" s="4" customFormat="1">
      <c r="A828" s="6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2"/>
      <c r="U828" s="2"/>
      <c r="V828" s="79"/>
      <c r="W828" s="146"/>
      <c r="X828" s="129"/>
      <c r="Y828" s="79"/>
      <c r="Z828" s="77"/>
      <c r="AA828" s="77"/>
      <c r="AB828" s="2"/>
      <c r="AC828" s="2"/>
      <c r="AD828" s="239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</row>
    <row r="829" spans="1:206" s="4" customFormat="1">
      <c r="A829" s="6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2"/>
      <c r="U829" s="2"/>
      <c r="V829" s="79"/>
      <c r="W829" s="146"/>
      <c r="X829" s="129"/>
      <c r="Y829" s="79"/>
      <c r="Z829" s="77"/>
      <c r="AA829" s="77"/>
      <c r="AB829" s="2"/>
      <c r="AC829" s="2"/>
      <c r="AD829" s="239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</row>
    <row r="830" spans="1:206" s="4" customFormat="1">
      <c r="A830" s="6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2"/>
      <c r="U830" s="2"/>
      <c r="V830" s="79"/>
      <c r="W830" s="146"/>
      <c r="X830" s="129"/>
      <c r="Y830" s="79"/>
      <c r="Z830" s="77"/>
      <c r="AA830" s="77"/>
      <c r="AB830" s="2"/>
      <c r="AC830" s="2"/>
      <c r="AD830" s="239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</row>
    <row r="831" spans="1:206" s="4" customFormat="1">
      <c r="A831" s="6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2"/>
      <c r="U831" s="2"/>
      <c r="V831" s="79"/>
      <c r="W831" s="146"/>
      <c r="X831" s="129"/>
      <c r="Y831" s="79"/>
      <c r="Z831" s="77"/>
      <c r="AA831" s="77"/>
      <c r="AB831" s="2"/>
      <c r="AC831" s="2"/>
      <c r="AD831" s="239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</row>
    <row r="832" spans="1:206" s="4" customFormat="1">
      <c r="A832" s="6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2"/>
      <c r="U832" s="2"/>
      <c r="V832" s="79"/>
      <c r="W832" s="146"/>
      <c r="X832" s="129"/>
      <c r="Y832" s="79"/>
      <c r="Z832" s="77"/>
      <c r="AA832" s="77"/>
      <c r="AB832" s="2"/>
      <c r="AC832" s="2"/>
      <c r="AD832" s="239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</row>
    <row r="833" spans="1:206" s="4" customFormat="1">
      <c r="A833" s="6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2"/>
      <c r="U833" s="2"/>
      <c r="V833" s="79"/>
      <c r="W833" s="146"/>
      <c r="X833" s="129"/>
      <c r="Y833" s="79"/>
      <c r="Z833" s="77"/>
      <c r="AA833" s="77"/>
      <c r="AB833" s="2"/>
      <c r="AC833" s="2"/>
      <c r="AD833" s="239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</row>
    <row r="834" spans="1:206" s="4" customFormat="1">
      <c r="A834" s="6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2"/>
      <c r="U834" s="2"/>
      <c r="V834" s="79"/>
      <c r="W834" s="146"/>
      <c r="X834" s="129"/>
      <c r="Y834" s="79"/>
      <c r="Z834" s="77"/>
      <c r="AA834" s="77"/>
      <c r="AB834" s="2"/>
      <c r="AC834" s="2"/>
      <c r="AD834" s="239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</row>
    <row r="835" spans="1:206" s="4" customFormat="1">
      <c r="A835" s="6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2"/>
      <c r="U835" s="2"/>
      <c r="V835" s="79"/>
      <c r="W835" s="146"/>
      <c r="X835" s="129"/>
      <c r="Y835" s="79"/>
      <c r="Z835" s="77"/>
      <c r="AA835" s="77"/>
      <c r="AB835" s="2"/>
      <c r="AC835" s="2"/>
      <c r="AD835" s="239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</row>
    <row r="836" spans="1:206" s="4" customFormat="1">
      <c r="A836" s="6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2"/>
      <c r="U836" s="2"/>
      <c r="V836" s="79"/>
      <c r="W836" s="146"/>
      <c r="X836" s="129"/>
      <c r="Y836" s="79"/>
      <c r="Z836" s="77"/>
      <c r="AA836" s="77"/>
      <c r="AB836" s="2"/>
      <c r="AC836" s="2"/>
      <c r="AD836" s="239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</row>
    <row r="837" spans="1:206" s="4" customFormat="1">
      <c r="A837" s="6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2"/>
      <c r="U837" s="2"/>
      <c r="V837" s="79"/>
      <c r="W837" s="146"/>
      <c r="X837" s="129"/>
      <c r="Y837" s="79"/>
      <c r="Z837" s="77"/>
      <c r="AA837" s="77"/>
      <c r="AB837" s="2"/>
      <c r="AC837" s="2"/>
      <c r="AD837" s="239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</row>
    <row r="838" spans="1:206" s="4" customFormat="1">
      <c r="A838" s="6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2"/>
      <c r="U838" s="2"/>
      <c r="V838" s="79"/>
      <c r="W838" s="146"/>
      <c r="X838" s="129"/>
      <c r="Y838" s="79"/>
      <c r="Z838" s="77"/>
      <c r="AA838" s="77"/>
      <c r="AB838" s="2"/>
      <c r="AC838" s="2"/>
      <c r="AD838" s="239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</row>
    <row r="839" spans="1:206" s="4" customFormat="1">
      <c r="A839" s="6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2"/>
      <c r="U839" s="2"/>
      <c r="V839" s="79"/>
      <c r="W839" s="146"/>
      <c r="X839" s="129"/>
      <c r="Y839" s="79"/>
      <c r="Z839" s="77"/>
      <c r="AA839" s="77"/>
      <c r="AB839" s="2"/>
      <c r="AC839" s="2"/>
      <c r="AD839" s="239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</row>
    <row r="840" spans="1:206" s="4" customFormat="1">
      <c r="A840" s="6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2"/>
      <c r="U840" s="2"/>
      <c r="V840" s="79"/>
      <c r="W840" s="146"/>
      <c r="X840" s="129"/>
      <c r="Y840" s="79"/>
      <c r="Z840" s="77"/>
      <c r="AA840" s="77"/>
      <c r="AB840" s="2"/>
      <c r="AC840" s="2"/>
      <c r="AD840" s="239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</row>
    <row r="841" spans="1:206" s="4" customFormat="1">
      <c r="A841" s="6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2"/>
      <c r="U841" s="2"/>
      <c r="V841" s="79"/>
      <c r="W841" s="146"/>
      <c r="X841" s="129"/>
      <c r="Y841" s="79"/>
      <c r="Z841" s="77"/>
      <c r="AA841" s="77"/>
      <c r="AB841" s="2"/>
      <c r="AC841" s="2"/>
      <c r="AD841" s="239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</row>
    <row r="842" spans="1:206" s="4" customFormat="1">
      <c r="A842" s="6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2"/>
      <c r="U842" s="2"/>
      <c r="V842" s="79"/>
      <c r="W842" s="146"/>
      <c r="X842" s="129"/>
      <c r="Y842" s="79"/>
      <c r="Z842" s="77"/>
      <c r="AA842" s="77"/>
      <c r="AB842" s="2"/>
      <c r="AC842" s="2"/>
      <c r="AD842" s="239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</row>
    <row r="843" spans="1:206" s="4" customFormat="1">
      <c r="A843" s="6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2"/>
      <c r="U843" s="2"/>
      <c r="V843" s="79"/>
      <c r="W843" s="146"/>
      <c r="X843" s="129"/>
      <c r="Y843" s="79"/>
      <c r="Z843" s="77"/>
      <c r="AA843" s="77"/>
      <c r="AB843" s="2"/>
      <c r="AC843" s="2"/>
      <c r="AD843" s="239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</row>
    <row r="844" spans="1:206" s="4" customFormat="1">
      <c r="A844" s="6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2"/>
      <c r="U844" s="2"/>
      <c r="V844" s="79"/>
      <c r="W844" s="146"/>
      <c r="X844" s="129"/>
      <c r="Y844" s="79"/>
      <c r="Z844" s="77"/>
      <c r="AA844" s="77"/>
      <c r="AB844" s="2"/>
      <c r="AC844" s="2"/>
      <c r="AD844" s="239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</row>
    <row r="845" spans="1:206" s="4" customFormat="1">
      <c r="A845" s="6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2"/>
      <c r="U845" s="2"/>
      <c r="V845" s="79"/>
      <c r="W845" s="146"/>
      <c r="X845" s="129"/>
      <c r="Y845" s="79"/>
      <c r="Z845" s="77"/>
      <c r="AA845" s="77"/>
      <c r="AB845" s="2"/>
      <c r="AC845" s="2"/>
      <c r="AD845" s="239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</row>
    <row r="846" spans="1:206" s="4" customFormat="1">
      <c r="A846" s="6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2"/>
      <c r="U846" s="2"/>
      <c r="V846" s="79"/>
      <c r="W846" s="146"/>
      <c r="X846" s="129"/>
      <c r="Y846" s="79"/>
      <c r="Z846" s="77"/>
      <c r="AA846" s="77"/>
      <c r="AB846" s="2"/>
      <c r="AC846" s="2"/>
      <c r="AD846" s="239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</row>
    <row r="847" spans="1:206" s="4" customFormat="1">
      <c r="A847" s="6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2"/>
      <c r="U847" s="2"/>
      <c r="V847" s="79"/>
      <c r="W847" s="146"/>
      <c r="X847" s="129"/>
      <c r="Y847" s="79"/>
      <c r="Z847" s="77"/>
      <c r="AA847" s="77"/>
      <c r="AB847" s="2"/>
      <c r="AC847" s="2"/>
      <c r="AD847" s="239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</row>
    <row r="848" spans="1:206" s="4" customFormat="1">
      <c r="A848" s="6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2"/>
      <c r="U848" s="2"/>
      <c r="V848" s="79"/>
      <c r="W848" s="146"/>
      <c r="X848" s="129"/>
      <c r="Y848" s="79"/>
      <c r="Z848" s="77"/>
      <c r="AA848" s="77"/>
      <c r="AB848" s="2"/>
      <c r="AC848" s="2"/>
      <c r="AD848" s="239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</row>
    <row r="849" spans="1:206" s="4" customFormat="1">
      <c r="A849" s="6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2"/>
      <c r="U849" s="2"/>
      <c r="V849" s="79"/>
      <c r="W849" s="146"/>
      <c r="X849" s="129"/>
      <c r="Y849" s="79"/>
      <c r="Z849" s="77"/>
      <c r="AA849" s="77"/>
      <c r="AB849" s="2"/>
      <c r="AC849" s="2"/>
      <c r="AD849" s="239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</row>
    <row r="850" spans="1:206" s="4" customFormat="1">
      <c r="A850" s="6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2"/>
      <c r="U850" s="2"/>
      <c r="V850" s="79"/>
      <c r="W850" s="146"/>
      <c r="X850" s="129"/>
      <c r="Y850" s="79"/>
      <c r="Z850" s="77"/>
      <c r="AA850" s="77"/>
      <c r="AB850" s="2"/>
      <c r="AC850" s="2"/>
      <c r="AD850" s="239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</row>
    <row r="851" spans="1:206" s="4" customFormat="1">
      <c r="A851" s="6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2"/>
      <c r="U851" s="2"/>
      <c r="V851" s="79"/>
      <c r="W851" s="146"/>
      <c r="X851" s="129"/>
      <c r="Y851" s="79"/>
      <c r="Z851" s="77"/>
      <c r="AA851" s="77"/>
      <c r="AB851" s="2"/>
      <c r="AC851" s="2"/>
      <c r="AD851" s="239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</row>
    <row r="852" spans="1:206" s="4" customFormat="1">
      <c r="A852" s="6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2"/>
      <c r="U852" s="2"/>
      <c r="V852" s="79"/>
      <c r="W852" s="146"/>
      <c r="X852" s="129"/>
      <c r="Y852" s="79"/>
      <c r="Z852" s="77"/>
      <c r="AA852" s="77"/>
      <c r="AB852" s="2"/>
      <c r="AC852" s="2"/>
      <c r="AD852" s="239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</row>
    <row r="853" spans="1:206" s="4" customFormat="1">
      <c r="A853" s="6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2"/>
      <c r="U853" s="2"/>
      <c r="V853" s="79"/>
      <c r="W853" s="146"/>
      <c r="X853" s="129"/>
      <c r="Y853" s="79"/>
      <c r="Z853" s="77"/>
      <c r="AA853" s="77"/>
      <c r="AB853" s="2"/>
      <c r="AC853" s="2"/>
      <c r="AD853" s="239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</row>
    <row r="854" spans="1:206" s="4" customFormat="1">
      <c r="A854" s="6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2"/>
      <c r="U854" s="2"/>
      <c r="V854" s="79"/>
      <c r="W854" s="146"/>
      <c r="X854" s="129"/>
      <c r="Y854" s="79"/>
      <c r="Z854" s="77"/>
      <c r="AA854" s="77"/>
      <c r="AB854" s="2"/>
      <c r="AC854" s="2"/>
      <c r="AD854" s="239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</row>
    <row r="855" spans="1:206" s="4" customFormat="1">
      <c r="A855" s="6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2"/>
      <c r="U855" s="2"/>
      <c r="V855" s="79"/>
      <c r="W855" s="146"/>
      <c r="X855" s="129"/>
      <c r="Y855" s="79"/>
      <c r="Z855" s="77"/>
      <c r="AA855" s="77"/>
      <c r="AB855" s="2"/>
      <c r="AC855" s="2"/>
      <c r="AD855" s="239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</row>
    <row r="856" spans="1:206" s="4" customFormat="1">
      <c r="A856" s="6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2"/>
      <c r="U856" s="2"/>
      <c r="V856" s="79"/>
      <c r="W856" s="146"/>
      <c r="X856" s="129"/>
      <c r="Y856" s="79"/>
      <c r="Z856" s="77"/>
      <c r="AA856" s="77"/>
      <c r="AB856" s="2"/>
      <c r="AC856" s="2"/>
      <c r="AD856" s="239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</row>
    <row r="857" spans="1:206" s="4" customFormat="1">
      <c r="A857" s="6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2"/>
      <c r="U857" s="2"/>
      <c r="V857" s="79"/>
      <c r="W857" s="146"/>
      <c r="X857" s="129"/>
      <c r="Y857" s="79"/>
      <c r="Z857" s="77"/>
      <c r="AA857" s="77"/>
      <c r="AB857" s="2"/>
      <c r="AC857" s="2"/>
      <c r="AD857" s="239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</row>
    <row r="858" spans="1:206" s="4" customFormat="1">
      <c r="A858" s="6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2"/>
      <c r="U858" s="2"/>
      <c r="V858" s="79"/>
      <c r="W858" s="146"/>
      <c r="X858" s="129"/>
      <c r="Y858" s="79"/>
      <c r="Z858" s="77"/>
      <c r="AA858" s="77"/>
      <c r="AB858" s="2"/>
      <c r="AC858" s="2"/>
      <c r="AD858" s="239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</row>
    <row r="859" spans="1:206" s="4" customFormat="1">
      <c r="A859" s="6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2"/>
      <c r="U859" s="2"/>
      <c r="V859" s="79"/>
      <c r="W859" s="146"/>
      <c r="X859" s="129"/>
      <c r="Y859" s="79"/>
      <c r="Z859" s="77"/>
      <c r="AA859" s="77"/>
      <c r="AB859" s="2"/>
      <c r="AC859" s="2"/>
      <c r="AD859" s="239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</row>
    <row r="860" spans="1:206" s="4" customFormat="1">
      <c r="A860" s="6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2"/>
      <c r="U860" s="2"/>
      <c r="V860" s="79"/>
      <c r="W860" s="146"/>
      <c r="X860" s="129"/>
      <c r="Y860" s="79"/>
      <c r="Z860" s="77"/>
      <c r="AA860" s="77"/>
      <c r="AB860" s="2"/>
      <c r="AC860" s="2"/>
      <c r="AD860" s="239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</row>
    <row r="861" spans="1:206" s="4" customFormat="1">
      <c r="A861" s="6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2"/>
      <c r="U861" s="2"/>
      <c r="V861" s="79"/>
      <c r="W861" s="146"/>
      <c r="X861" s="129"/>
      <c r="Y861" s="79"/>
      <c r="Z861" s="77"/>
      <c r="AA861" s="77"/>
      <c r="AB861" s="2"/>
      <c r="AC861" s="2"/>
      <c r="AD861" s="239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</row>
    <row r="862" spans="1:206" s="4" customFormat="1">
      <c r="A862" s="6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2"/>
      <c r="U862" s="2"/>
      <c r="V862" s="79"/>
      <c r="W862" s="146"/>
      <c r="X862" s="129"/>
      <c r="Y862" s="79"/>
      <c r="Z862" s="77"/>
      <c r="AA862" s="77"/>
      <c r="AB862" s="2"/>
      <c r="AC862" s="2"/>
      <c r="AD862" s="239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</row>
    <row r="863" spans="1:206" s="4" customFormat="1">
      <c r="A863" s="6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2"/>
      <c r="U863" s="2"/>
      <c r="V863" s="79"/>
      <c r="W863" s="146"/>
      <c r="X863" s="129"/>
      <c r="Y863" s="79"/>
      <c r="Z863" s="77"/>
      <c r="AA863" s="77"/>
      <c r="AB863" s="2"/>
      <c r="AC863" s="2"/>
      <c r="AD863" s="239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</row>
    <row r="864" spans="1:206" s="4" customFormat="1">
      <c r="A864" s="6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2"/>
      <c r="U864" s="2"/>
      <c r="V864" s="79"/>
      <c r="W864" s="146"/>
      <c r="X864" s="129"/>
      <c r="Y864" s="79"/>
      <c r="Z864" s="77"/>
      <c r="AA864" s="77"/>
      <c r="AB864" s="2"/>
      <c r="AC864" s="2"/>
      <c r="AD864" s="239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</row>
    <row r="865" spans="1:206" s="4" customFormat="1">
      <c r="A865" s="6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2"/>
      <c r="U865" s="2"/>
      <c r="V865" s="79"/>
      <c r="W865" s="146"/>
      <c r="X865" s="129"/>
      <c r="Y865" s="79"/>
      <c r="Z865" s="77"/>
      <c r="AA865" s="77"/>
      <c r="AB865" s="2"/>
      <c r="AC865" s="2"/>
      <c r="AD865" s="239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</row>
    <row r="866" spans="1:206" s="4" customFormat="1">
      <c r="A866" s="6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2"/>
      <c r="U866" s="2"/>
      <c r="V866" s="79"/>
      <c r="W866" s="146"/>
      <c r="X866" s="129"/>
      <c r="Y866" s="79"/>
      <c r="Z866" s="77"/>
      <c r="AA866" s="77"/>
      <c r="AB866" s="2"/>
      <c r="AC866" s="2"/>
      <c r="AD866" s="239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</row>
    <row r="867" spans="1:206" s="4" customFormat="1">
      <c r="A867" s="6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2"/>
      <c r="U867" s="2"/>
      <c r="V867" s="79"/>
      <c r="W867" s="146"/>
      <c r="X867" s="129"/>
      <c r="Y867" s="79"/>
      <c r="Z867" s="77"/>
      <c r="AA867" s="77"/>
      <c r="AB867" s="2"/>
      <c r="AC867" s="2"/>
      <c r="AD867" s="239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</row>
    <row r="868" spans="1:206" s="4" customFormat="1">
      <c r="A868" s="6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2"/>
      <c r="U868" s="2"/>
      <c r="V868" s="79"/>
      <c r="W868" s="146"/>
      <c r="X868" s="129"/>
      <c r="Y868" s="79"/>
      <c r="Z868" s="77"/>
      <c r="AA868" s="77"/>
      <c r="AB868" s="2"/>
      <c r="AC868" s="2"/>
      <c r="AD868" s="239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</row>
    <row r="869" spans="1:206" s="4" customFormat="1">
      <c r="A869" s="6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2"/>
      <c r="U869" s="2"/>
      <c r="V869" s="79"/>
      <c r="W869" s="146"/>
      <c r="X869" s="129"/>
      <c r="Y869" s="79"/>
      <c r="Z869" s="77"/>
      <c r="AA869" s="77"/>
      <c r="AB869" s="2"/>
      <c r="AC869" s="2"/>
      <c r="AD869" s="239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</row>
    <row r="870" spans="1:206" s="4" customFormat="1">
      <c r="A870" s="6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2"/>
      <c r="U870" s="2"/>
      <c r="V870" s="79"/>
      <c r="W870" s="146"/>
      <c r="X870" s="129"/>
      <c r="Y870" s="79"/>
      <c r="Z870" s="77"/>
      <c r="AA870" s="77"/>
      <c r="AB870" s="2"/>
      <c r="AC870" s="2"/>
      <c r="AD870" s="239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</row>
    <row r="871" spans="1:206" s="4" customFormat="1">
      <c r="A871" s="6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2"/>
      <c r="U871" s="2"/>
      <c r="V871" s="79"/>
      <c r="W871" s="146"/>
      <c r="X871" s="129"/>
      <c r="Y871" s="79"/>
      <c r="Z871" s="77"/>
      <c r="AA871" s="77"/>
      <c r="AB871" s="2"/>
      <c r="AC871" s="2"/>
      <c r="AD871" s="239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</row>
    <row r="872" spans="1:206" s="4" customFormat="1">
      <c r="A872" s="6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2"/>
      <c r="U872" s="2"/>
      <c r="V872" s="79"/>
      <c r="W872" s="146"/>
      <c r="X872" s="129"/>
      <c r="Y872" s="79"/>
      <c r="Z872" s="77"/>
      <c r="AA872" s="77"/>
      <c r="AB872" s="2"/>
      <c r="AC872" s="2"/>
      <c r="AD872" s="239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</row>
    <row r="873" spans="1:206" s="4" customFormat="1">
      <c r="A873" s="6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2"/>
      <c r="U873" s="2"/>
      <c r="V873" s="79"/>
      <c r="W873" s="146"/>
      <c r="X873" s="129"/>
      <c r="Y873" s="79"/>
      <c r="Z873" s="77"/>
      <c r="AA873" s="77"/>
      <c r="AB873" s="2"/>
      <c r="AC873" s="2"/>
      <c r="AD873" s="239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</row>
    <row r="874" spans="1:206" s="4" customFormat="1">
      <c r="A874" s="6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2"/>
      <c r="U874" s="2"/>
      <c r="V874" s="79"/>
      <c r="W874" s="146"/>
      <c r="X874" s="129"/>
      <c r="Y874" s="79"/>
      <c r="Z874" s="77"/>
      <c r="AA874" s="77"/>
      <c r="AB874" s="2"/>
      <c r="AC874" s="2"/>
      <c r="AD874" s="239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</row>
    <row r="875" spans="1:206" s="4" customFormat="1">
      <c r="A875" s="6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2"/>
      <c r="U875" s="2"/>
      <c r="V875" s="79"/>
      <c r="W875" s="146"/>
      <c r="X875" s="129"/>
      <c r="Y875" s="79"/>
      <c r="Z875" s="77"/>
      <c r="AA875" s="77"/>
      <c r="AB875" s="2"/>
      <c r="AC875" s="2"/>
      <c r="AD875" s="239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</row>
    <row r="876" spans="1:206" s="4" customFormat="1">
      <c r="A876" s="6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2"/>
      <c r="U876" s="2"/>
      <c r="V876" s="79"/>
      <c r="W876" s="146"/>
      <c r="X876" s="129"/>
      <c r="Y876" s="79"/>
      <c r="Z876" s="77"/>
      <c r="AA876" s="77"/>
      <c r="AB876" s="2"/>
      <c r="AC876" s="2"/>
      <c r="AD876" s="239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</row>
    <row r="877" spans="1:206" s="4" customFormat="1">
      <c r="A877" s="6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2"/>
      <c r="U877" s="2"/>
      <c r="V877" s="79"/>
      <c r="W877" s="146"/>
      <c r="X877" s="129"/>
      <c r="Y877" s="79"/>
      <c r="Z877" s="77"/>
      <c r="AA877" s="77"/>
      <c r="AB877" s="2"/>
      <c r="AC877" s="2"/>
      <c r="AD877" s="239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</row>
    <row r="878" spans="1:206" s="4" customFormat="1">
      <c r="A878" s="6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2"/>
      <c r="U878" s="2"/>
      <c r="V878" s="79"/>
      <c r="W878" s="146"/>
      <c r="X878" s="129"/>
      <c r="Y878" s="79"/>
      <c r="Z878" s="77"/>
      <c r="AA878" s="77"/>
      <c r="AB878" s="2"/>
      <c r="AC878" s="2"/>
      <c r="AD878" s="239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</row>
    <row r="879" spans="1:206" s="4" customFormat="1">
      <c r="A879" s="6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2"/>
      <c r="U879" s="2"/>
      <c r="V879" s="79"/>
      <c r="W879" s="146"/>
      <c r="X879" s="129"/>
      <c r="Y879" s="79"/>
      <c r="Z879" s="77"/>
      <c r="AA879" s="77"/>
      <c r="AB879" s="2"/>
      <c r="AC879" s="2"/>
      <c r="AD879" s="239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</row>
    <row r="880" spans="1:206" s="4" customFormat="1">
      <c r="A880" s="6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2"/>
      <c r="U880" s="2"/>
      <c r="V880" s="79"/>
      <c r="W880" s="146"/>
      <c r="X880" s="129"/>
      <c r="Y880" s="79"/>
      <c r="Z880" s="77"/>
      <c r="AA880" s="77"/>
      <c r="AB880" s="2"/>
      <c r="AC880" s="2"/>
      <c r="AD880" s="239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</row>
    <row r="881" spans="1:206" s="4" customFormat="1">
      <c r="A881" s="6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2"/>
      <c r="U881" s="2"/>
      <c r="V881" s="79"/>
      <c r="W881" s="146"/>
      <c r="X881" s="129"/>
      <c r="Y881" s="79"/>
      <c r="Z881" s="77"/>
      <c r="AA881" s="77"/>
      <c r="AB881" s="2"/>
      <c r="AC881" s="2"/>
      <c r="AD881" s="239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</row>
    <row r="882" spans="1:206" s="4" customFormat="1">
      <c r="A882" s="6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2"/>
      <c r="U882" s="2"/>
      <c r="V882" s="79"/>
      <c r="W882" s="146"/>
      <c r="X882" s="129"/>
      <c r="Y882" s="79"/>
      <c r="Z882" s="77"/>
      <c r="AA882" s="77"/>
      <c r="AB882" s="2"/>
      <c r="AC882" s="2"/>
      <c r="AD882" s="239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</row>
    <row r="883" spans="1:206" s="4" customFormat="1">
      <c r="A883" s="6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2"/>
      <c r="U883" s="2"/>
      <c r="V883" s="79"/>
      <c r="W883" s="146"/>
      <c r="X883" s="129"/>
      <c r="Y883" s="79"/>
      <c r="Z883" s="77"/>
      <c r="AA883" s="77"/>
      <c r="AB883" s="2"/>
      <c r="AC883" s="2"/>
      <c r="AD883" s="239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</row>
    <row r="884" spans="1:206" s="4" customFormat="1">
      <c r="A884" s="6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2"/>
      <c r="U884" s="2"/>
      <c r="V884" s="79"/>
      <c r="W884" s="146"/>
      <c r="X884" s="129"/>
      <c r="Y884" s="79"/>
      <c r="Z884" s="77"/>
      <c r="AA884" s="77"/>
      <c r="AB884" s="2"/>
      <c r="AC884" s="2"/>
      <c r="AD884" s="239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</row>
    <row r="885" spans="1:206" s="4" customFormat="1">
      <c r="A885" s="6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2"/>
      <c r="U885" s="2"/>
      <c r="V885" s="79"/>
      <c r="W885" s="146"/>
      <c r="X885" s="129"/>
      <c r="Y885" s="79"/>
      <c r="Z885" s="77"/>
      <c r="AA885" s="77"/>
      <c r="AB885" s="2"/>
      <c r="AC885" s="2"/>
      <c r="AD885" s="239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</row>
    <row r="886" spans="1:206" s="4" customFormat="1">
      <c r="A886" s="6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2"/>
      <c r="U886" s="2"/>
      <c r="V886" s="79"/>
      <c r="W886" s="146"/>
      <c r="X886" s="129"/>
      <c r="Y886" s="79"/>
      <c r="Z886" s="77"/>
      <c r="AA886" s="77"/>
      <c r="AB886" s="2"/>
      <c r="AC886" s="2"/>
      <c r="AD886" s="239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</row>
    <row r="887" spans="1:206" s="4" customFormat="1">
      <c r="A887" s="6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2"/>
      <c r="U887" s="2"/>
      <c r="V887" s="79"/>
      <c r="W887" s="146"/>
      <c r="X887" s="129"/>
      <c r="Y887" s="79"/>
      <c r="Z887" s="77"/>
      <c r="AA887" s="77"/>
      <c r="AB887" s="2"/>
      <c r="AC887" s="2"/>
      <c r="AD887" s="239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</row>
    <row r="888" spans="1:206" s="4" customFormat="1">
      <c r="A888" s="6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2"/>
      <c r="U888" s="2"/>
      <c r="V888" s="79"/>
      <c r="W888" s="146"/>
      <c r="X888" s="129"/>
      <c r="Y888" s="79"/>
      <c r="Z888" s="77"/>
      <c r="AA888" s="77"/>
      <c r="AB888" s="2"/>
      <c r="AC888" s="2"/>
      <c r="AD888" s="239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</row>
    <row r="889" spans="1:206" s="4" customFormat="1">
      <c r="A889" s="6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2"/>
      <c r="U889" s="2"/>
      <c r="V889" s="79"/>
      <c r="W889" s="146"/>
      <c r="X889" s="129"/>
      <c r="Y889" s="79"/>
      <c r="Z889" s="77"/>
      <c r="AA889" s="77"/>
      <c r="AB889" s="2"/>
      <c r="AC889" s="2"/>
      <c r="AD889" s="239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</row>
    <row r="890" spans="1:206" s="4" customFormat="1">
      <c r="A890" s="6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2"/>
      <c r="U890" s="2"/>
      <c r="V890" s="79"/>
      <c r="W890" s="146"/>
      <c r="X890" s="129"/>
      <c r="Y890" s="79"/>
      <c r="Z890" s="77"/>
      <c r="AA890" s="77"/>
      <c r="AB890" s="2"/>
      <c r="AC890" s="2"/>
      <c r="AD890" s="239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</row>
    <row r="891" spans="1:206" s="4" customFormat="1">
      <c r="A891" s="6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2"/>
      <c r="U891" s="2"/>
      <c r="V891" s="79"/>
      <c r="W891" s="146"/>
      <c r="X891" s="129"/>
      <c r="Y891" s="79"/>
      <c r="Z891" s="77"/>
      <c r="AA891" s="77"/>
      <c r="AB891" s="2"/>
      <c r="AC891" s="2"/>
      <c r="AD891" s="239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</row>
    <row r="892" spans="1:206" s="4" customFormat="1">
      <c r="A892" s="6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2"/>
      <c r="U892" s="2"/>
      <c r="V892" s="79"/>
      <c r="W892" s="146"/>
      <c r="X892" s="129"/>
      <c r="Y892" s="79"/>
      <c r="Z892" s="77"/>
      <c r="AA892" s="77"/>
      <c r="AB892" s="2"/>
      <c r="AC892" s="2"/>
      <c r="AD892" s="239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</row>
    <row r="893" spans="1:206" s="4" customFormat="1">
      <c r="A893" s="6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2"/>
      <c r="U893" s="2"/>
      <c r="V893" s="79"/>
      <c r="W893" s="146"/>
      <c r="X893" s="129"/>
      <c r="Y893" s="79"/>
      <c r="Z893" s="77"/>
      <c r="AA893" s="77"/>
      <c r="AB893" s="2"/>
      <c r="AC893" s="2"/>
      <c r="AD893" s="239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</row>
    <row r="894" spans="1:206" s="4" customFormat="1">
      <c r="A894" s="6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2"/>
      <c r="U894" s="2"/>
      <c r="V894" s="79"/>
      <c r="W894" s="146"/>
      <c r="X894" s="129"/>
      <c r="Y894" s="79"/>
      <c r="Z894" s="77"/>
      <c r="AA894" s="77"/>
      <c r="AB894" s="2"/>
      <c r="AC894" s="2"/>
      <c r="AD894" s="239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</row>
    <row r="895" spans="1:206" s="4" customFormat="1">
      <c r="A895" s="6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2"/>
      <c r="U895" s="2"/>
      <c r="V895" s="79"/>
      <c r="W895" s="146"/>
      <c r="X895" s="129"/>
      <c r="Y895" s="79"/>
      <c r="Z895" s="77"/>
      <c r="AA895" s="77"/>
      <c r="AB895" s="2"/>
      <c r="AC895" s="2"/>
      <c r="AD895" s="239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</row>
    <row r="896" spans="1:206" s="4" customFormat="1">
      <c r="A896" s="6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2"/>
      <c r="U896" s="2"/>
      <c r="V896" s="79"/>
      <c r="W896" s="146"/>
      <c r="X896" s="129"/>
      <c r="Y896" s="79"/>
      <c r="Z896" s="77"/>
      <c r="AA896" s="77"/>
      <c r="AB896" s="2"/>
      <c r="AC896" s="2"/>
      <c r="AD896" s="239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</row>
    <row r="897" spans="1:206" s="4" customFormat="1">
      <c r="A897" s="6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2"/>
      <c r="U897" s="2"/>
      <c r="V897" s="79"/>
      <c r="W897" s="146"/>
      <c r="X897" s="129"/>
      <c r="Y897" s="79"/>
      <c r="Z897" s="77"/>
      <c r="AA897" s="77"/>
      <c r="AB897" s="2"/>
      <c r="AC897" s="2"/>
      <c r="AD897" s="239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</row>
    <row r="898" spans="1:206" s="4" customFormat="1">
      <c r="A898" s="6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2"/>
      <c r="U898" s="2"/>
      <c r="V898" s="79"/>
      <c r="W898" s="146"/>
      <c r="X898" s="129"/>
      <c r="Y898" s="79"/>
      <c r="Z898" s="77"/>
      <c r="AA898" s="77"/>
      <c r="AB898" s="2"/>
      <c r="AC898" s="2"/>
      <c r="AD898" s="239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</row>
    <row r="899" spans="1:206" s="4" customFormat="1">
      <c r="A899" s="6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2"/>
      <c r="U899" s="2"/>
      <c r="V899" s="79"/>
      <c r="W899" s="146"/>
      <c r="X899" s="129"/>
      <c r="Y899" s="79"/>
      <c r="Z899" s="77"/>
      <c r="AA899" s="77"/>
      <c r="AB899" s="2"/>
      <c r="AC899" s="2"/>
      <c r="AD899" s="239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</row>
    <row r="900" spans="1:206" s="4" customFormat="1">
      <c r="A900" s="6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2"/>
      <c r="U900" s="2"/>
      <c r="V900" s="79"/>
      <c r="W900" s="146"/>
      <c r="X900" s="129"/>
      <c r="Y900" s="79"/>
      <c r="Z900" s="77"/>
      <c r="AA900" s="77"/>
      <c r="AB900" s="2"/>
      <c r="AC900" s="2"/>
      <c r="AD900" s="239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</row>
    <row r="901" spans="1:206" s="4" customFormat="1">
      <c r="A901" s="6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2"/>
      <c r="U901" s="2"/>
      <c r="V901" s="79"/>
      <c r="W901" s="146"/>
      <c r="X901" s="129"/>
      <c r="Y901" s="79"/>
      <c r="Z901" s="77"/>
      <c r="AA901" s="77"/>
      <c r="AB901" s="2"/>
      <c r="AC901" s="2"/>
      <c r="AD901" s="239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</row>
    <row r="902" spans="1:206" s="4" customFormat="1">
      <c r="A902" s="6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2"/>
      <c r="U902" s="2"/>
      <c r="V902" s="79"/>
      <c r="W902" s="146"/>
      <c r="X902" s="129"/>
      <c r="Y902" s="79"/>
      <c r="Z902" s="77"/>
      <c r="AA902" s="77"/>
      <c r="AB902" s="2"/>
      <c r="AC902" s="2"/>
      <c r="AD902" s="239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</row>
    <row r="903" spans="1:206" s="4" customFormat="1">
      <c r="A903" s="6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2"/>
      <c r="U903" s="2"/>
      <c r="V903" s="79"/>
      <c r="W903" s="146"/>
      <c r="X903" s="129"/>
      <c r="Y903" s="79"/>
      <c r="Z903" s="77"/>
      <c r="AA903" s="77"/>
      <c r="AB903" s="2"/>
      <c r="AC903" s="2"/>
      <c r="AD903" s="239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</row>
    <row r="904" spans="1:206" s="4" customFormat="1">
      <c r="A904" s="6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2"/>
      <c r="U904" s="2"/>
      <c r="V904" s="79"/>
      <c r="W904" s="146"/>
      <c r="X904" s="129"/>
      <c r="Y904" s="79"/>
      <c r="Z904" s="77"/>
      <c r="AA904" s="77"/>
      <c r="AB904" s="2"/>
      <c r="AC904" s="2"/>
      <c r="AD904" s="239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</row>
    <row r="905" spans="1:206" s="4" customFormat="1">
      <c r="A905" s="6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2"/>
      <c r="U905" s="2"/>
      <c r="V905" s="79"/>
      <c r="W905" s="146"/>
      <c r="X905" s="129"/>
      <c r="Y905" s="79"/>
      <c r="Z905" s="77"/>
      <c r="AA905" s="77"/>
      <c r="AB905" s="2"/>
      <c r="AC905" s="2"/>
      <c r="AD905" s="239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</row>
    <row r="906" spans="1:206" s="4" customFormat="1">
      <c r="A906" s="6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2"/>
      <c r="U906" s="2"/>
      <c r="V906" s="79"/>
      <c r="W906" s="146"/>
      <c r="X906" s="129"/>
      <c r="Y906" s="79"/>
      <c r="Z906" s="77"/>
      <c r="AA906" s="77"/>
      <c r="AB906" s="2"/>
      <c r="AC906" s="2"/>
      <c r="AD906" s="239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</row>
    <row r="907" spans="1:206" s="4" customFormat="1">
      <c r="A907" s="6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2"/>
      <c r="U907" s="2"/>
      <c r="V907" s="79"/>
      <c r="W907" s="146"/>
      <c r="X907" s="129"/>
      <c r="Y907" s="79"/>
      <c r="Z907" s="77"/>
      <c r="AA907" s="77"/>
      <c r="AB907" s="2"/>
      <c r="AC907" s="2"/>
      <c r="AD907" s="239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</row>
    <row r="908" spans="1:206" s="4" customFormat="1">
      <c r="A908" s="6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2"/>
      <c r="U908" s="2"/>
      <c r="V908" s="79"/>
      <c r="W908" s="146"/>
      <c r="X908" s="129"/>
      <c r="Y908" s="79"/>
      <c r="Z908" s="77"/>
      <c r="AA908" s="77"/>
      <c r="AB908" s="2"/>
      <c r="AC908" s="2"/>
      <c r="AD908" s="239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</row>
    <row r="909" spans="1:206" s="4" customFormat="1">
      <c r="A909" s="6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2"/>
      <c r="U909" s="2"/>
      <c r="V909" s="79"/>
      <c r="W909" s="146"/>
      <c r="X909" s="129"/>
      <c r="Y909" s="79"/>
      <c r="Z909" s="77"/>
      <c r="AA909" s="77"/>
      <c r="AB909" s="2"/>
      <c r="AC909" s="2"/>
      <c r="AD909" s="239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</row>
    <row r="910" spans="1:206" s="4" customFormat="1">
      <c r="A910" s="6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2"/>
      <c r="U910" s="2"/>
      <c r="V910" s="79"/>
      <c r="W910" s="146"/>
      <c r="X910" s="129"/>
      <c r="Y910" s="79"/>
      <c r="Z910" s="77"/>
      <c r="AA910" s="77"/>
      <c r="AB910" s="2"/>
      <c r="AC910" s="2"/>
      <c r="AD910" s="239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</row>
    <row r="911" spans="1:206" s="4" customFormat="1">
      <c r="A911" s="6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2"/>
      <c r="U911" s="2"/>
      <c r="V911" s="79"/>
      <c r="W911" s="146"/>
      <c r="X911" s="129"/>
      <c r="Y911" s="79"/>
      <c r="Z911" s="77"/>
      <c r="AA911" s="77"/>
      <c r="AB911" s="2"/>
      <c r="AC911" s="2"/>
      <c r="AD911" s="239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</row>
    <row r="912" spans="1:206" s="4" customFormat="1">
      <c r="A912" s="6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2"/>
      <c r="U912" s="2"/>
      <c r="V912" s="79"/>
      <c r="W912" s="146"/>
      <c r="X912" s="129"/>
      <c r="Y912" s="79"/>
      <c r="Z912" s="77"/>
      <c r="AA912" s="77"/>
      <c r="AB912" s="2"/>
      <c r="AC912" s="2"/>
      <c r="AD912" s="239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</row>
    <row r="913" spans="1:206" s="4" customFormat="1">
      <c r="A913" s="6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2"/>
      <c r="U913" s="2"/>
      <c r="V913" s="79"/>
      <c r="W913" s="146"/>
      <c r="X913" s="129"/>
      <c r="Y913" s="79"/>
      <c r="Z913" s="77"/>
      <c r="AA913" s="77"/>
      <c r="AB913" s="2"/>
      <c r="AC913" s="2"/>
      <c r="AD913" s="239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</row>
    <row r="914" spans="1:206" s="4" customFormat="1">
      <c r="A914" s="6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2"/>
      <c r="U914" s="2"/>
      <c r="V914" s="79"/>
      <c r="W914" s="146"/>
      <c r="X914" s="129"/>
      <c r="Y914" s="79"/>
      <c r="Z914" s="77"/>
      <c r="AA914" s="77"/>
      <c r="AB914" s="2"/>
      <c r="AC914" s="2"/>
      <c r="AD914" s="239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</row>
    <row r="915" spans="1:206" s="4" customFormat="1">
      <c r="A915" s="6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2"/>
      <c r="U915" s="2"/>
      <c r="V915" s="79"/>
      <c r="W915" s="146"/>
      <c r="X915" s="129"/>
      <c r="Y915" s="79"/>
      <c r="Z915" s="77"/>
      <c r="AA915" s="77"/>
      <c r="AB915" s="2"/>
      <c r="AC915" s="2"/>
      <c r="AD915" s="239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</row>
    <row r="916" spans="1:206" s="4" customFormat="1">
      <c r="A916" s="6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2"/>
      <c r="U916" s="2"/>
      <c r="V916" s="79"/>
      <c r="W916" s="146"/>
      <c r="X916" s="129"/>
      <c r="Y916" s="79"/>
      <c r="Z916" s="77"/>
      <c r="AA916" s="77"/>
      <c r="AB916" s="2"/>
      <c r="AC916" s="2"/>
      <c r="AD916" s="239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</row>
    <row r="917" spans="1:206" s="4" customFormat="1">
      <c r="A917" s="6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2"/>
      <c r="U917" s="2"/>
      <c r="V917" s="79"/>
      <c r="W917" s="146"/>
      <c r="X917" s="129"/>
      <c r="Y917" s="79"/>
      <c r="Z917" s="77"/>
      <c r="AA917" s="77"/>
      <c r="AB917" s="2"/>
      <c r="AC917" s="2"/>
      <c r="AD917" s="239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</row>
    <row r="918" spans="1:206" s="4" customFormat="1">
      <c r="A918" s="6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2"/>
      <c r="U918" s="2"/>
      <c r="V918" s="79"/>
      <c r="W918" s="146"/>
      <c r="X918" s="129"/>
      <c r="Y918" s="79"/>
      <c r="Z918" s="77"/>
      <c r="AA918" s="77"/>
      <c r="AB918" s="2"/>
      <c r="AC918" s="2"/>
      <c r="AD918" s="239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</row>
    <row r="919" spans="1:206" s="4" customFormat="1">
      <c r="A919" s="6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2"/>
      <c r="U919" s="2"/>
      <c r="V919" s="79"/>
      <c r="W919" s="146"/>
      <c r="X919" s="129"/>
      <c r="Y919" s="79"/>
      <c r="Z919" s="77"/>
      <c r="AA919" s="77"/>
      <c r="AB919" s="2"/>
      <c r="AC919" s="2"/>
      <c r="AD919" s="239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</row>
    <row r="920" spans="1:206" s="4" customFormat="1">
      <c r="A920" s="6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2"/>
      <c r="U920" s="2"/>
      <c r="V920" s="79"/>
      <c r="W920" s="146"/>
      <c r="X920" s="129"/>
      <c r="Y920" s="79"/>
      <c r="Z920" s="77"/>
      <c r="AA920" s="77"/>
      <c r="AB920" s="2"/>
      <c r="AC920" s="2"/>
      <c r="AD920" s="239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</row>
    <row r="921" spans="1:206" s="4" customFormat="1">
      <c r="A921" s="6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2"/>
      <c r="U921" s="2"/>
      <c r="V921" s="79"/>
      <c r="W921" s="146"/>
      <c r="X921" s="129"/>
      <c r="Y921" s="79"/>
      <c r="Z921" s="77"/>
      <c r="AA921" s="77"/>
      <c r="AB921" s="2"/>
      <c r="AC921" s="2"/>
      <c r="AD921" s="239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</row>
    <row r="922" spans="1:206" s="4" customFormat="1">
      <c r="A922" s="6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2"/>
      <c r="U922" s="2"/>
      <c r="V922" s="79"/>
      <c r="W922" s="146"/>
      <c r="X922" s="129"/>
      <c r="Y922" s="79"/>
      <c r="Z922" s="77"/>
      <c r="AA922" s="77"/>
      <c r="AB922" s="2"/>
      <c r="AC922" s="2"/>
      <c r="AD922" s="239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</row>
    <row r="923" spans="1:206" s="4" customFormat="1">
      <c r="A923" s="6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2"/>
      <c r="U923" s="2"/>
      <c r="V923" s="79"/>
      <c r="W923" s="146"/>
      <c r="X923" s="129"/>
      <c r="Y923" s="79"/>
      <c r="Z923" s="77"/>
      <c r="AA923" s="77"/>
      <c r="AB923" s="2"/>
      <c r="AC923" s="2"/>
      <c r="AD923" s="239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</row>
    <row r="924" spans="1:206" s="4" customFormat="1">
      <c r="A924" s="6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2"/>
      <c r="U924" s="2"/>
      <c r="V924" s="79"/>
      <c r="W924" s="146"/>
      <c r="X924" s="129"/>
      <c r="Y924" s="79"/>
      <c r="Z924" s="77"/>
      <c r="AA924" s="77"/>
      <c r="AB924" s="2"/>
      <c r="AC924" s="2"/>
      <c r="AD924" s="239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</row>
    <row r="925" spans="1:206" s="4" customFormat="1">
      <c r="A925" s="6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2"/>
      <c r="U925" s="2"/>
      <c r="V925" s="79"/>
      <c r="W925" s="146"/>
      <c r="X925" s="129"/>
      <c r="Y925" s="79"/>
      <c r="Z925" s="77"/>
      <c r="AA925" s="77"/>
      <c r="AB925" s="2"/>
      <c r="AC925" s="2"/>
      <c r="AD925" s="239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</row>
    <row r="926" spans="1:206" s="4" customFormat="1">
      <c r="A926" s="6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2"/>
      <c r="U926" s="2"/>
      <c r="V926" s="79"/>
      <c r="W926" s="146"/>
      <c r="X926" s="129"/>
      <c r="Y926" s="79"/>
      <c r="Z926" s="77"/>
      <c r="AA926" s="77"/>
      <c r="AB926" s="2"/>
      <c r="AC926" s="2"/>
      <c r="AD926" s="239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</row>
    <row r="927" spans="1:206" s="4" customFormat="1">
      <c r="A927" s="6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2"/>
      <c r="U927" s="2"/>
      <c r="V927" s="79"/>
      <c r="W927" s="146"/>
      <c r="X927" s="129"/>
      <c r="Y927" s="79"/>
      <c r="Z927" s="77"/>
      <c r="AA927" s="77"/>
      <c r="AB927" s="2"/>
      <c r="AC927" s="2"/>
      <c r="AD927" s="239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</row>
    <row r="928" spans="1:206" s="4" customFormat="1">
      <c r="A928" s="6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2"/>
      <c r="U928" s="2"/>
      <c r="V928" s="79"/>
      <c r="W928" s="146"/>
      <c r="X928" s="129"/>
      <c r="Y928" s="79"/>
      <c r="Z928" s="77"/>
      <c r="AA928" s="77"/>
      <c r="AB928" s="2"/>
      <c r="AC928" s="2"/>
      <c r="AD928" s="239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</row>
    <row r="929" spans="1:206" s="4" customFormat="1">
      <c r="A929" s="6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2"/>
      <c r="U929" s="2"/>
      <c r="V929" s="79"/>
      <c r="W929" s="146"/>
      <c r="X929" s="129"/>
      <c r="Y929" s="79"/>
      <c r="Z929" s="77"/>
      <c r="AA929" s="77"/>
      <c r="AB929" s="2"/>
      <c r="AC929" s="2"/>
      <c r="AD929" s="239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</row>
    <row r="930" spans="1:206" s="4" customFormat="1">
      <c r="A930" s="6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2"/>
      <c r="U930" s="2"/>
      <c r="V930" s="79"/>
      <c r="W930" s="146"/>
      <c r="X930" s="129"/>
      <c r="Y930" s="79"/>
      <c r="Z930" s="77"/>
      <c r="AA930" s="77"/>
      <c r="AB930" s="2"/>
      <c r="AC930" s="2"/>
      <c r="AD930" s="239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</row>
    <row r="931" spans="1:206" s="4" customFormat="1">
      <c r="A931" s="6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2"/>
      <c r="U931" s="2"/>
      <c r="V931" s="79"/>
      <c r="W931" s="146"/>
      <c r="X931" s="129"/>
      <c r="Y931" s="79"/>
      <c r="Z931" s="77"/>
      <c r="AA931" s="77"/>
      <c r="AB931" s="2"/>
      <c r="AC931" s="2"/>
      <c r="AD931" s="239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</row>
    <row r="932" spans="1:206" s="4" customFormat="1">
      <c r="A932" s="6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2"/>
      <c r="U932" s="2"/>
      <c r="V932" s="79"/>
      <c r="W932" s="146"/>
      <c r="X932" s="129"/>
      <c r="Y932" s="79"/>
      <c r="Z932" s="77"/>
      <c r="AA932" s="77"/>
      <c r="AB932" s="2"/>
      <c r="AC932" s="2"/>
      <c r="AD932" s="239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</row>
    <row r="933" spans="1:206" s="4" customFormat="1">
      <c r="A933" s="6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2"/>
      <c r="U933" s="2"/>
      <c r="V933" s="79"/>
      <c r="W933" s="146"/>
      <c r="X933" s="129"/>
      <c r="Y933" s="79"/>
      <c r="Z933" s="77"/>
      <c r="AA933" s="77"/>
      <c r="AB933" s="2"/>
      <c r="AC933" s="2"/>
      <c r="AD933" s="239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</row>
    <row r="934" spans="1:206" s="4" customFormat="1">
      <c r="A934" s="6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2"/>
      <c r="U934" s="2"/>
      <c r="V934" s="79"/>
      <c r="W934" s="146"/>
      <c r="X934" s="129"/>
      <c r="Y934" s="79"/>
      <c r="Z934" s="77"/>
      <c r="AA934" s="77"/>
      <c r="AB934" s="2"/>
      <c r="AC934" s="2"/>
      <c r="AD934" s="239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</row>
    <row r="935" spans="1:206" s="4" customFormat="1">
      <c r="A935" s="6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2"/>
      <c r="U935" s="2"/>
      <c r="V935" s="79"/>
      <c r="W935" s="146"/>
      <c r="X935" s="129"/>
      <c r="Y935" s="79"/>
      <c r="Z935" s="77"/>
      <c r="AA935" s="77"/>
      <c r="AB935" s="2"/>
      <c r="AC935" s="2"/>
      <c r="AD935" s="239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</row>
    <row r="936" spans="1:206" s="4" customFormat="1">
      <c r="A936" s="6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2"/>
      <c r="U936" s="2"/>
      <c r="V936" s="79"/>
      <c r="W936" s="146"/>
      <c r="X936" s="129"/>
      <c r="Y936" s="79"/>
      <c r="Z936" s="77"/>
      <c r="AA936" s="77"/>
      <c r="AB936" s="2"/>
      <c r="AC936" s="2"/>
      <c r="AD936" s="239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</row>
    <row r="937" spans="1:206" s="4" customFormat="1">
      <c r="A937" s="6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2"/>
      <c r="U937" s="2"/>
      <c r="V937" s="79"/>
      <c r="W937" s="146"/>
      <c r="X937" s="129"/>
      <c r="Y937" s="79"/>
      <c r="Z937" s="77"/>
      <c r="AA937" s="77"/>
      <c r="AB937" s="2"/>
      <c r="AC937" s="2"/>
      <c r="AD937" s="239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</row>
    <row r="938" spans="1:206" s="4" customFormat="1">
      <c r="A938" s="6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2"/>
      <c r="U938" s="2"/>
      <c r="V938" s="79"/>
      <c r="W938" s="146"/>
      <c r="X938" s="129"/>
      <c r="Y938" s="79"/>
      <c r="Z938" s="77"/>
      <c r="AA938" s="77"/>
      <c r="AB938" s="2"/>
      <c r="AC938" s="2"/>
      <c r="AD938" s="239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</row>
    <row r="939" spans="1:206" s="4" customFormat="1">
      <c r="A939" s="6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2"/>
      <c r="U939" s="2"/>
      <c r="V939" s="79"/>
      <c r="W939" s="146"/>
      <c r="X939" s="129"/>
      <c r="Y939" s="79"/>
      <c r="Z939" s="77"/>
      <c r="AA939" s="77"/>
      <c r="AB939" s="2"/>
      <c r="AC939" s="2"/>
      <c r="AD939" s="239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</row>
    <row r="940" spans="1:206" s="4" customFormat="1">
      <c r="A940" s="6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2"/>
      <c r="U940" s="2"/>
      <c r="V940" s="79"/>
      <c r="W940" s="146"/>
      <c r="X940" s="129"/>
      <c r="Y940" s="79"/>
      <c r="Z940" s="77"/>
      <c r="AA940" s="77"/>
      <c r="AB940" s="2"/>
      <c r="AC940" s="2"/>
      <c r="AD940" s="239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</row>
    <row r="941" spans="1:206" s="4" customFormat="1">
      <c r="A941" s="6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2"/>
      <c r="U941" s="2"/>
      <c r="V941" s="79"/>
      <c r="W941" s="146"/>
      <c r="X941" s="129"/>
      <c r="Y941" s="79"/>
      <c r="Z941" s="77"/>
      <c r="AA941" s="77"/>
      <c r="AB941" s="2"/>
      <c r="AC941" s="2"/>
      <c r="AD941" s="239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</row>
    <row r="942" spans="1:206" s="4" customFormat="1">
      <c r="A942" s="6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2"/>
      <c r="U942" s="2"/>
      <c r="V942" s="79"/>
      <c r="W942" s="146"/>
      <c r="X942" s="129"/>
      <c r="Y942" s="79"/>
      <c r="Z942" s="77"/>
      <c r="AA942" s="77"/>
      <c r="AB942" s="2"/>
      <c r="AC942" s="2"/>
      <c r="AD942" s="239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</row>
    <row r="943" spans="1:206" s="4" customFormat="1">
      <c r="A943" s="6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2"/>
      <c r="U943" s="2"/>
      <c r="V943" s="79"/>
      <c r="W943" s="146"/>
      <c r="X943" s="129"/>
      <c r="Y943" s="79"/>
      <c r="Z943" s="77"/>
      <c r="AA943" s="77"/>
      <c r="AB943" s="2"/>
      <c r="AC943" s="2"/>
      <c r="AD943" s="239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</row>
    <row r="944" spans="1:206" s="4" customFormat="1">
      <c r="A944" s="6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2"/>
      <c r="U944" s="2"/>
      <c r="V944" s="79"/>
      <c r="W944" s="146"/>
      <c r="X944" s="129"/>
      <c r="Y944" s="79"/>
      <c r="Z944" s="77"/>
      <c r="AA944" s="77"/>
      <c r="AB944" s="2"/>
      <c r="AC944" s="2"/>
      <c r="AD944" s="239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</row>
    <row r="945" spans="1:206" s="4" customFormat="1">
      <c r="A945" s="6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2"/>
      <c r="U945" s="2"/>
      <c r="V945" s="79"/>
      <c r="W945" s="146"/>
      <c r="X945" s="129"/>
      <c r="Y945" s="79"/>
      <c r="Z945" s="77"/>
      <c r="AA945" s="77"/>
      <c r="AB945" s="2"/>
      <c r="AC945" s="2"/>
      <c r="AD945" s="239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</row>
    <row r="946" spans="1:206" s="4" customFormat="1">
      <c r="A946" s="6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2"/>
      <c r="U946" s="2"/>
      <c r="V946" s="79"/>
      <c r="W946" s="146"/>
      <c r="X946" s="129"/>
      <c r="Y946" s="79"/>
      <c r="Z946" s="77"/>
      <c r="AA946" s="77"/>
      <c r="AB946" s="2"/>
      <c r="AC946" s="2"/>
      <c r="AD946" s="239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</row>
    <row r="947" spans="1:206" s="4" customFormat="1">
      <c r="A947" s="6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2"/>
      <c r="U947" s="2"/>
      <c r="V947" s="79"/>
      <c r="W947" s="146"/>
      <c r="X947" s="129"/>
      <c r="Y947" s="79"/>
      <c r="Z947" s="77"/>
      <c r="AA947" s="77"/>
      <c r="AB947" s="2"/>
      <c r="AC947" s="2"/>
      <c r="AD947" s="239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</row>
    <row r="948" spans="1:206" s="4" customFormat="1">
      <c r="A948" s="6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2"/>
      <c r="U948" s="2"/>
      <c r="V948" s="79"/>
      <c r="W948" s="146"/>
      <c r="X948" s="129"/>
      <c r="Y948" s="79"/>
      <c r="Z948" s="77"/>
      <c r="AA948" s="77"/>
      <c r="AB948" s="2"/>
      <c r="AC948" s="2"/>
      <c r="AD948" s="239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</row>
    <row r="949" spans="1:206" s="4" customFormat="1">
      <c r="A949" s="6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2"/>
      <c r="U949" s="2"/>
      <c r="V949" s="79"/>
      <c r="W949" s="146"/>
      <c r="X949" s="129"/>
      <c r="Y949" s="79"/>
      <c r="Z949" s="77"/>
      <c r="AA949" s="77"/>
      <c r="AB949" s="2"/>
      <c r="AC949" s="2"/>
      <c r="AD949" s="239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</row>
    <row r="950" spans="1:206" s="4" customFormat="1">
      <c r="A950" s="6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2"/>
      <c r="U950" s="2"/>
      <c r="V950" s="79"/>
      <c r="W950" s="146"/>
      <c r="X950" s="129"/>
      <c r="Y950" s="79"/>
      <c r="Z950" s="77"/>
      <c r="AA950" s="77"/>
      <c r="AB950" s="2"/>
      <c r="AC950" s="2"/>
      <c r="AD950" s="239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</row>
    <row r="951" spans="1:206" s="4" customFormat="1">
      <c r="A951" s="6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2"/>
      <c r="U951" s="2"/>
      <c r="V951" s="79"/>
      <c r="W951" s="146"/>
      <c r="X951" s="129"/>
      <c r="Y951" s="79"/>
      <c r="Z951" s="77"/>
      <c r="AA951" s="77"/>
      <c r="AB951" s="2"/>
      <c r="AC951" s="2"/>
      <c r="AD951" s="239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</row>
    <row r="952" spans="1:206" s="4" customFormat="1">
      <c r="A952" s="6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2"/>
      <c r="U952" s="2"/>
      <c r="V952" s="79"/>
      <c r="W952" s="146"/>
      <c r="X952" s="129"/>
      <c r="Y952" s="79"/>
      <c r="Z952" s="77"/>
      <c r="AA952" s="77"/>
      <c r="AB952" s="2"/>
      <c r="AC952" s="2"/>
      <c r="AD952" s="239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</row>
    <row r="953" spans="1:206" s="4" customFormat="1">
      <c r="A953" s="6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2"/>
      <c r="U953" s="2"/>
      <c r="V953" s="79"/>
      <c r="W953" s="146"/>
      <c r="X953" s="129"/>
      <c r="Y953" s="79"/>
      <c r="Z953" s="77"/>
      <c r="AA953" s="77"/>
      <c r="AB953" s="2"/>
      <c r="AC953" s="2"/>
      <c r="AD953" s="239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</row>
    <row r="954" spans="1:206" s="4" customFormat="1">
      <c r="A954" s="6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2"/>
      <c r="U954" s="2"/>
      <c r="V954" s="79"/>
      <c r="W954" s="146"/>
      <c r="X954" s="129"/>
      <c r="Y954" s="79"/>
      <c r="Z954" s="77"/>
      <c r="AA954" s="77"/>
      <c r="AB954" s="2"/>
      <c r="AC954" s="2"/>
      <c r="AD954" s="239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</row>
    <row r="955" spans="1:206" s="4" customFormat="1">
      <c r="A955" s="6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2"/>
      <c r="U955" s="2"/>
      <c r="V955" s="79"/>
      <c r="W955" s="146"/>
      <c r="X955" s="129"/>
      <c r="Y955" s="79"/>
      <c r="Z955" s="77"/>
      <c r="AA955" s="77"/>
      <c r="AB955" s="2"/>
      <c r="AC955" s="2"/>
      <c r="AD955" s="239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</row>
    <row r="956" spans="1:206" s="4" customFormat="1">
      <c r="A956" s="6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2"/>
      <c r="U956" s="2"/>
      <c r="V956" s="79"/>
      <c r="W956" s="146"/>
      <c r="X956" s="129"/>
      <c r="Y956" s="79"/>
      <c r="Z956" s="77"/>
      <c r="AA956" s="77"/>
      <c r="AB956" s="2"/>
      <c r="AC956" s="2"/>
      <c r="AD956" s="239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</row>
    <row r="957" spans="1:206" s="4" customFormat="1">
      <c r="A957" s="6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2"/>
      <c r="U957" s="2"/>
      <c r="V957" s="79"/>
      <c r="W957" s="146"/>
      <c r="X957" s="129"/>
      <c r="Y957" s="79"/>
      <c r="Z957" s="77"/>
      <c r="AA957" s="77"/>
      <c r="AB957" s="2"/>
      <c r="AC957" s="2"/>
      <c r="AD957" s="239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</row>
    <row r="958" spans="1:206" s="4" customFormat="1">
      <c r="A958" s="6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2"/>
      <c r="U958" s="2"/>
      <c r="V958" s="79"/>
      <c r="W958" s="146"/>
      <c r="X958" s="129"/>
      <c r="Y958" s="79"/>
      <c r="Z958" s="77"/>
      <c r="AA958" s="77"/>
      <c r="AB958" s="2"/>
      <c r="AC958" s="2"/>
      <c r="AD958" s="239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</row>
    <row r="959" spans="1:206" s="4" customFormat="1">
      <c r="A959" s="6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2"/>
      <c r="U959" s="2"/>
      <c r="V959" s="79"/>
      <c r="W959" s="146"/>
      <c r="X959" s="129"/>
      <c r="Y959" s="79"/>
      <c r="Z959" s="77"/>
      <c r="AA959" s="77"/>
      <c r="AB959" s="2"/>
      <c r="AC959" s="2"/>
      <c r="AD959" s="239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</row>
    <row r="960" spans="1:206" s="4" customFormat="1">
      <c r="A960" s="6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2"/>
      <c r="U960" s="2"/>
      <c r="V960" s="79"/>
      <c r="W960" s="146"/>
      <c r="X960" s="129"/>
      <c r="Y960" s="79"/>
      <c r="Z960" s="77"/>
      <c r="AA960" s="77"/>
      <c r="AB960" s="2"/>
      <c r="AC960" s="2"/>
      <c r="AD960" s="239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</row>
    <row r="961" spans="1:206" s="4" customFormat="1">
      <c r="A961" s="6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2"/>
      <c r="U961" s="2"/>
      <c r="V961" s="79"/>
      <c r="W961" s="146"/>
      <c r="X961" s="129"/>
      <c r="Y961" s="79"/>
      <c r="Z961" s="77"/>
      <c r="AA961" s="77"/>
      <c r="AB961" s="2"/>
      <c r="AC961" s="2"/>
      <c r="AD961" s="239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</row>
    <row r="962" spans="1:206" s="4" customFormat="1">
      <c r="A962" s="6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2"/>
      <c r="U962" s="2"/>
      <c r="V962" s="79"/>
      <c r="W962" s="146"/>
      <c r="X962" s="129"/>
      <c r="Y962" s="79"/>
      <c r="Z962" s="77"/>
      <c r="AA962" s="77"/>
      <c r="AB962" s="2"/>
      <c r="AC962" s="2"/>
      <c r="AD962" s="239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</row>
    <row r="963" spans="1:206" s="4" customFormat="1">
      <c r="A963" s="6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2"/>
      <c r="U963" s="2"/>
      <c r="V963" s="79"/>
      <c r="W963" s="146"/>
      <c r="X963" s="129"/>
      <c r="Y963" s="79"/>
      <c r="Z963" s="77"/>
      <c r="AA963" s="77"/>
      <c r="AB963" s="2"/>
      <c r="AC963" s="2"/>
      <c r="AD963" s="239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</row>
    <row r="964" spans="1:206" s="4" customFormat="1">
      <c r="A964" s="6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2"/>
      <c r="U964" s="2"/>
      <c r="V964" s="79"/>
      <c r="W964" s="146"/>
      <c r="X964" s="129"/>
      <c r="Y964" s="79"/>
      <c r="Z964" s="77"/>
      <c r="AA964" s="77"/>
      <c r="AB964" s="2"/>
      <c r="AC964" s="2"/>
      <c r="AD964" s="239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</row>
    <row r="965" spans="1:206" s="4" customFormat="1">
      <c r="A965" s="6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2"/>
      <c r="U965" s="2"/>
      <c r="V965" s="79"/>
      <c r="W965" s="146"/>
      <c r="X965" s="129"/>
      <c r="Y965" s="79"/>
      <c r="Z965" s="77"/>
      <c r="AA965" s="77"/>
      <c r="AB965" s="2"/>
      <c r="AC965" s="2"/>
      <c r="AD965" s="239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</row>
    <row r="966" spans="1:206" s="4" customFormat="1">
      <c r="A966" s="6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2"/>
      <c r="U966" s="2"/>
      <c r="V966" s="79"/>
      <c r="W966" s="146"/>
      <c r="X966" s="129"/>
      <c r="Y966" s="79"/>
      <c r="Z966" s="77"/>
      <c r="AA966" s="77"/>
      <c r="AB966" s="2"/>
      <c r="AC966" s="2"/>
      <c r="AD966" s="239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</row>
    <row r="967" spans="1:206" s="4" customFormat="1">
      <c r="A967" s="6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2"/>
      <c r="U967" s="2"/>
      <c r="V967" s="79"/>
      <c r="W967" s="146"/>
      <c r="X967" s="129"/>
      <c r="Y967" s="79"/>
      <c r="Z967" s="77"/>
      <c r="AA967" s="77"/>
      <c r="AB967" s="2"/>
      <c r="AC967" s="2"/>
      <c r="AD967" s="239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</row>
    <row r="968" spans="1:206" s="4" customFormat="1">
      <c r="A968" s="6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2"/>
      <c r="U968" s="2"/>
      <c r="V968" s="79"/>
      <c r="W968" s="146"/>
      <c r="X968" s="129"/>
      <c r="Y968" s="79"/>
      <c r="Z968" s="77"/>
      <c r="AA968" s="77"/>
      <c r="AB968" s="2"/>
      <c r="AC968" s="2"/>
      <c r="AD968" s="239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</row>
    <row r="969" spans="1:206" s="4" customFormat="1">
      <c r="A969" s="6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2"/>
      <c r="U969" s="2"/>
      <c r="V969" s="79"/>
      <c r="W969" s="146"/>
      <c r="X969" s="129"/>
      <c r="Y969" s="79"/>
      <c r="Z969" s="77"/>
      <c r="AA969" s="77"/>
      <c r="AB969" s="2"/>
      <c r="AC969" s="2"/>
      <c r="AD969" s="239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</row>
    <row r="970" spans="1:206" s="4" customFormat="1">
      <c r="A970" s="6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2"/>
      <c r="U970" s="2"/>
      <c r="V970" s="79"/>
      <c r="W970" s="146"/>
      <c r="X970" s="129"/>
      <c r="Y970" s="79"/>
      <c r="Z970" s="77"/>
      <c r="AA970" s="77"/>
      <c r="AB970" s="2"/>
      <c r="AC970" s="2"/>
      <c r="AD970" s="239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</row>
    <row r="971" spans="1:206" s="4" customFormat="1">
      <c r="A971" s="6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2"/>
      <c r="U971" s="2"/>
      <c r="V971" s="79"/>
      <c r="W971" s="146"/>
      <c r="X971" s="129"/>
      <c r="Y971" s="79"/>
      <c r="Z971" s="77"/>
      <c r="AA971" s="77"/>
      <c r="AB971" s="2"/>
      <c r="AC971" s="2"/>
      <c r="AD971" s="239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</row>
    <row r="972" spans="1:206" s="4" customFormat="1">
      <c r="A972" s="6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2"/>
      <c r="U972" s="2"/>
      <c r="V972" s="79"/>
      <c r="W972" s="146"/>
      <c r="X972" s="129"/>
      <c r="Y972" s="79"/>
      <c r="Z972" s="77"/>
      <c r="AA972" s="77"/>
      <c r="AB972" s="2"/>
      <c r="AC972" s="2"/>
      <c r="AD972" s="239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</row>
    <row r="973" spans="1:206" s="4" customFormat="1">
      <c r="A973" s="6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2"/>
      <c r="U973" s="2"/>
      <c r="V973" s="79"/>
      <c r="W973" s="146"/>
      <c r="X973" s="129"/>
      <c r="Y973" s="79"/>
      <c r="Z973" s="77"/>
      <c r="AA973" s="77"/>
      <c r="AB973" s="2"/>
      <c r="AC973" s="2"/>
      <c r="AD973" s="239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</row>
    <row r="974" spans="1:206" s="4" customFormat="1">
      <c r="A974" s="6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2"/>
      <c r="U974" s="2"/>
      <c r="V974" s="79"/>
      <c r="W974" s="146"/>
      <c r="X974" s="129"/>
      <c r="Y974" s="79"/>
      <c r="Z974" s="77"/>
      <c r="AA974" s="77"/>
      <c r="AB974" s="2"/>
      <c r="AC974" s="2"/>
      <c r="AD974" s="239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</row>
    <row r="975" spans="1:206" s="4" customFormat="1">
      <c r="A975" s="6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2"/>
      <c r="U975" s="2"/>
      <c r="V975" s="79"/>
      <c r="W975" s="146"/>
      <c r="X975" s="129"/>
      <c r="Y975" s="79"/>
      <c r="Z975" s="77"/>
      <c r="AA975" s="77"/>
      <c r="AB975" s="2"/>
      <c r="AC975" s="2"/>
      <c r="AD975" s="239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</row>
    <row r="976" spans="1:206" s="4" customFormat="1">
      <c r="A976" s="6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2"/>
      <c r="U976" s="2"/>
      <c r="V976" s="79"/>
      <c r="W976" s="146"/>
      <c r="X976" s="129"/>
      <c r="Y976" s="79"/>
      <c r="Z976" s="77"/>
      <c r="AA976" s="77"/>
      <c r="AB976" s="2"/>
      <c r="AC976" s="2"/>
      <c r="AD976" s="239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</row>
    <row r="977" spans="1:206" s="4" customFormat="1">
      <c r="A977" s="6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2"/>
      <c r="U977" s="2"/>
      <c r="V977" s="79"/>
      <c r="W977" s="146"/>
      <c r="X977" s="129"/>
      <c r="Y977" s="79"/>
      <c r="Z977" s="77"/>
      <c r="AA977" s="77"/>
      <c r="AB977" s="2"/>
      <c r="AC977" s="2"/>
      <c r="AD977" s="239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</row>
    <row r="978" spans="1:206" s="4" customFormat="1">
      <c r="A978" s="6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2"/>
      <c r="U978" s="2"/>
      <c r="V978" s="79"/>
      <c r="W978" s="146"/>
      <c r="X978" s="129"/>
      <c r="Y978" s="79"/>
      <c r="Z978" s="77"/>
      <c r="AA978" s="77"/>
      <c r="AB978" s="2"/>
      <c r="AC978" s="2"/>
      <c r="AD978" s="239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</row>
    <row r="979" spans="1:206" s="4" customFormat="1">
      <c r="A979" s="6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2"/>
      <c r="U979" s="2"/>
      <c r="V979" s="79"/>
      <c r="W979" s="146"/>
      <c r="X979" s="129"/>
      <c r="Y979" s="79"/>
      <c r="Z979" s="77"/>
      <c r="AA979" s="77"/>
      <c r="AB979" s="2"/>
      <c r="AC979" s="2"/>
      <c r="AD979" s="239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</row>
    <row r="980" spans="1:206" s="4" customFormat="1">
      <c r="A980" s="6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2"/>
      <c r="U980" s="2"/>
      <c r="V980" s="79"/>
      <c r="W980" s="146"/>
      <c r="X980" s="129"/>
      <c r="Y980" s="79"/>
      <c r="Z980" s="77"/>
      <c r="AA980" s="77"/>
      <c r="AB980" s="2"/>
      <c r="AC980" s="2"/>
      <c r="AD980" s="239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</row>
    <row r="981" spans="1:206" s="4" customFormat="1">
      <c r="A981" s="6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2"/>
      <c r="U981" s="2"/>
      <c r="V981" s="79"/>
      <c r="W981" s="146"/>
      <c r="X981" s="129"/>
      <c r="Y981" s="79"/>
      <c r="Z981" s="77"/>
      <c r="AA981" s="77"/>
      <c r="AB981" s="2"/>
      <c r="AC981" s="2"/>
      <c r="AD981" s="239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</row>
    <row r="982" spans="1:206" s="4" customFormat="1">
      <c r="A982" s="6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2"/>
      <c r="U982" s="2"/>
      <c r="V982" s="79"/>
      <c r="W982" s="146"/>
      <c r="X982" s="129"/>
      <c r="Y982" s="79"/>
      <c r="Z982" s="77"/>
      <c r="AA982" s="77"/>
      <c r="AB982" s="2"/>
      <c r="AC982" s="2"/>
      <c r="AD982" s="239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</row>
    <row r="983" spans="1:206" s="4" customFormat="1">
      <c r="A983" s="6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2"/>
      <c r="U983" s="2"/>
      <c r="V983" s="79"/>
      <c r="W983" s="146"/>
      <c r="X983" s="129"/>
      <c r="Y983" s="79"/>
      <c r="Z983" s="77"/>
      <c r="AA983" s="77"/>
      <c r="AB983" s="2"/>
      <c r="AC983" s="2"/>
      <c r="AD983" s="239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</row>
    <row r="984" spans="1:206" s="4" customFormat="1">
      <c r="A984" s="6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2"/>
      <c r="U984" s="2"/>
      <c r="V984" s="79"/>
      <c r="W984" s="146"/>
      <c r="X984" s="129"/>
      <c r="Y984" s="79"/>
      <c r="Z984" s="77"/>
      <c r="AA984" s="77"/>
      <c r="AB984" s="2"/>
      <c r="AC984" s="2"/>
      <c r="AD984" s="239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</row>
    <row r="985" spans="1:206" s="4" customFormat="1">
      <c r="A985" s="6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2"/>
      <c r="U985" s="2"/>
      <c r="V985" s="79"/>
      <c r="W985" s="146"/>
      <c r="X985" s="129"/>
      <c r="Y985" s="79"/>
      <c r="Z985" s="77"/>
      <c r="AA985" s="77"/>
      <c r="AB985" s="2"/>
      <c r="AC985" s="2"/>
      <c r="AD985" s="239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</row>
    <row r="986" spans="1:206" s="4" customFormat="1">
      <c r="A986" s="6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2"/>
      <c r="U986" s="2"/>
      <c r="V986" s="79"/>
      <c r="W986" s="146"/>
      <c r="X986" s="129"/>
      <c r="Y986" s="79"/>
      <c r="Z986" s="77"/>
      <c r="AA986" s="77"/>
      <c r="AB986" s="2"/>
      <c r="AC986" s="2"/>
      <c r="AD986" s="239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</row>
    <row r="987" spans="1:206" s="4" customFormat="1">
      <c r="A987" s="6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2"/>
      <c r="U987" s="2"/>
      <c r="V987" s="79"/>
      <c r="W987" s="146"/>
      <c r="X987" s="129"/>
      <c r="Y987" s="79"/>
      <c r="Z987" s="77"/>
      <c r="AA987" s="77"/>
      <c r="AB987" s="2"/>
      <c r="AC987" s="2"/>
      <c r="AD987" s="239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</row>
    <row r="988" spans="1:206" s="4" customFormat="1">
      <c r="A988" s="6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2"/>
      <c r="U988" s="2"/>
      <c r="V988" s="79"/>
      <c r="W988" s="146"/>
      <c r="X988" s="129"/>
      <c r="Y988" s="79"/>
      <c r="Z988" s="77"/>
      <c r="AA988" s="77"/>
      <c r="AB988" s="2"/>
      <c r="AC988" s="2"/>
      <c r="AD988" s="239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</row>
    <row r="989" spans="1:206" s="4" customFormat="1">
      <c r="A989" s="6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2"/>
      <c r="U989" s="2"/>
      <c r="V989" s="79"/>
      <c r="W989" s="146"/>
      <c r="X989" s="129"/>
      <c r="Y989" s="79"/>
      <c r="Z989" s="77"/>
      <c r="AA989" s="77"/>
      <c r="AB989" s="2"/>
      <c r="AC989" s="2"/>
      <c r="AD989" s="239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</row>
    <row r="990" spans="1:206" s="4" customFormat="1">
      <c r="A990" s="6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2"/>
      <c r="U990" s="2"/>
      <c r="V990" s="79"/>
      <c r="W990" s="146"/>
      <c r="X990" s="129"/>
      <c r="Y990" s="79"/>
      <c r="Z990" s="77"/>
      <c r="AA990" s="77"/>
      <c r="AB990" s="2"/>
      <c r="AC990" s="2"/>
      <c r="AD990" s="239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</row>
    <row r="991" spans="1:206" s="4" customFormat="1">
      <c r="A991" s="6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2"/>
      <c r="U991" s="2"/>
      <c r="V991" s="79"/>
      <c r="W991" s="146"/>
      <c r="X991" s="129"/>
      <c r="Y991" s="79"/>
      <c r="Z991" s="77"/>
      <c r="AA991" s="77"/>
      <c r="AB991" s="2"/>
      <c r="AC991" s="2"/>
      <c r="AD991" s="239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</row>
    <row r="992" spans="1:206" s="4" customFormat="1">
      <c r="A992" s="6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2"/>
      <c r="U992" s="2"/>
      <c r="V992" s="79"/>
      <c r="W992" s="146"/>
      <c r="X992" s="129"/>
      <c r="Y992" s="79"/>
      <c r="Z992" s="77"/>
      <c r="AA992" s="77"/>
      <c r="AB992" s="2"/>
      <c r="AC992" s="2"/>
      <c r="AD992" s="239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</row>
    <row r="993" spans="1:206" s="4" customFormat="1">
      <c r="A993" s="6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2"/>
      <c r="U993" s="2"/>
      <c r="V993" s="79"/>
      <c r="W993" s="146"/>
      <c r="X993" s="129"/>
      <c r="Y993" s="79"/>
      <c r="Z993" s="77"/>
      <c r="AA993" s="77"/>
      <c r="AB993" s="2"/>
      <c r="AC993" s="2"/>
      <c r="AD993" s="239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</row>
    <row r="994" spans="1:206" s="4" customFormat="1">
      <c r="A994" s="6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2"/>
      <c r="U994" s="2"/>
      <c r="V994" s="79"/>
      <c r="W994" s="146"/>
      <c r="X994" s="129"/>
      <c r="Y994" s="79"/>
      <c r="Z994" s="77"/>
      <c r="AA994" s="77"/>
      <c r="AB994" s="2"/>
      <c r="AC994" s="2"/>
      <c r="AD994" s="239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</row>
    <row r="995" spans="1:206" s="4" customFormat="1">
      <c r="A995" s="6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2"/>
      <c r="U995" s="2"/>
      <c r="V995" s="79"/>
      <c r="W995" s="146"/>
      <c r="X995" s="129"/>
      <c r="Y995" s="79"/>
      <c r="Z995" s="77"/>
      <c r="AA995" s="77"/>
      <c r="AB995" s="2"/>
      <c r="AC995" s="2"/>
      <c r="AD995" s="239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</row>
    <row r="996" spans="1:206" s="4" customFormat="1">
      <c r="A996" s="6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2"/>
      <c r="U996" s="2"/>
      <c r="V996" s="79"/>
      <c r="W996" s="146"/>
      <c r="X996" s="129"/>
      <c r="Y996" s="79"/>
      <c r="Z996" s="77"/>
      <c r="AA996" s="77"/>
      <c r="AB996" s="2"/>
      <c r="AC996" s="2"/>
      <c r="AD996" s="239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</row>
    <row r="997" spans="1:206" s="4" customFormat="1">
      <c r="A997" s="6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2"/>
      <c r="U997" s="2"/>
      <c r="V997" s="79"/>
      <c r="W997" s="146"/>
      <c r="X997" s="129"/>
      <c r="Y997" s="79"/>
      <c r="Z997" s="77"/>
      <c r="AA997" s="77"/>
      <c r="AB997" s="2"/>
      <c r="AC997" s="2"/>
      <c r="AD997" s="239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</row>
    <row r="998" spans="1:206" s="4" customFormat="1">
      <c r="A998" s="6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2"/>
      <c r="U998" s="2"/>
      <c r="V998" s="79"/>
      <c r="W998" s="146"/>
      <c r="X998" s="129"/>
      <c r="Y998" s="79"/>
      <c r="Z998" s="77"/>
      <c r="AA998" s="77"/>
      <c r="AB998" s="2"/>
      <c r="AC998" s="2"/>
      <c r="AD998" s="239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</row>
    <row r="999" spans="1:206" s="4" customFormat="1">
      <c r="A999" s="6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2"/>
      <c r="U999" s="2"/>
      <c r="V999" s="79"/>
      <c r="W999" s="146"/>
      <c r="X999" s="129"/>
      <c r="Y999" s="79"/>
      <c r="Z999" s="77"/>
      <c r="AA999" s="77"/>
      <c r="AB999" s="2"/>
      <c r="AC999" s="2"/>
      <c r="AD999" s="239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</row>
    <row r="1000" spans="1:206" s="4" customFormat="1">
      <c r="A1000" s="6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2"/>
      <c r="U1000" s="2"/>
      <c r="V1000" s="79"/>
      <c r="W1000" s="146"/>
      <c r="X1000" s="129"/>
      <c r="Y1000" s="79"/>
      <c r="Z1000" s="77"/>
      <c r="AA1000" s="77"/>
      <c r="AB1000" s="2"/>
      <c r="AC1000" s="2"/>
      <c r="AD1000" s="239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</row>
    <row r="1001" spans="1:206" s="4" customFormat="1">
      <c r="A1001" s="6"/>
      <c r="B1001" s="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2"/>
      <c r="U1001" s="2"/>
      <c r="V1001" s="79"/>
      <c r="W1001" s="146"/>
      <c r="X1001" s="129"/>
      <c r="Y1001" s="79"/>
      <c r="Z1001" s="77"/>
      <c r="AA1001" s="77"/>
      <c r="AB1001" s="2"/>
      <c r="AC1001" s="2"/>
      <c r="AD1001" s="239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</row>
    <row r="1002" spans="1:206" s="4" customFormat="1">
      <c r="A1002" s="6"/>
      <c r="B1002" s="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2"/>
      <c r="U1002" s="2"/>
      <c r="V1002" s="79"/>
      <c r="W1002" s="146"/>
      <c r="X1002" s="129"/>
      <c r="Y1002" s="79"/>
      <c r="Z1002" s="77"/>
      <c r="AA1002" s="77"/>
      <c r="AB1002" s="2"/>
      <c r="AC1002" s="2"/>
      <c r="AD1002" s="239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</row>
    <row r="1003" spans="1:206" s="4" customFormat="1">
      <c r="A1003" s="6"/>
      <c r="B1003" s="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2"/>
      <c r="U1003" s="2"/>
      <c r="V1003" s="79"/>
      <c r="W1003" s="146"/>
      <c r="X1003" s="129"/>
      <c r="Y1003" s="79"/>
      <c r="Z1003" s="77"/>
      <c r="AA1003" s="77"/>
      <c r="AB1003" s="2"/>
      <c r="AC1003" s="2"/>
      <c r="AD1003" s="239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</row>
    <row r="1004" spans="1:206" s="4" customFormat="1">
      <c r="A1004" s="6"/>
      <c r="B1004" s="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2"/>
      <c r="U1004" s="2"/>
      <c r="V1004" s="79"/>
      <c r="W1004" s="146"/>
      <c r="X1004" s="129"/>
      <c r="Y1004" s="79"/>
      <c r="Z1004" s="77"/>
      <c r="AA1004" s="77"/>
      <c r="AB1004" s="2"/>
      <c r="AC1004" s="2"/>
      <c r="AD1004" s="239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</row>
    <row r="1005" spans="1:206" s="4" customFormat="1">
      <c r="A1005" s="6"/>
      <c r="B1005" s="6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2"/>
      <c r="U1005" s="2"/>
      <c r="V1005" s="79"/>
      <c r="W1005" s="146"/>
      <c r="X1005" s="129"/>
      <c r="Y1005" s="79"/>
      <c r="Z1005" s="77"/>
      <c r="AA1005" s="77"/>
      <c r="AB1005" s="2"/>
      <c r="AC1005" s="2"/>
      <c r="AD1005" s="239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</row>
    <row r="1006" spans="1:206" s="4" customFormat="1">
      <c r="A1006" s="6"/>
      <c r="B1006" s="6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2"/>
      <c r="U1006" s="2"/>
      <c r="V1006" s="79"/>
      <c r="W1006" s="146"/>
      <c r="X1006" s="129"/>
      <c r="Y1006" s="79"/>
      <c r="Z1006" s="77"/>
      <c r="AA1006" s="77"/>
      <c r="AB1006" s="2"/>
      <c r="AC1006" s="2"/>
      <c r="AD1006" s="239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</row>
    <row r="1007" spans="1:206" s="4" customFormat="1">
      <c r="A1007" s="6"/>
      <c r="B1007" s="6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2"/>
      <c r="U1007" s="2"/>
      <c r="V1007" s="79"/>
      <c r="W1007" s="146"/>
      <c r="X1007" s="129"/>
      <c r="Y1007" s="79"/>
      <c r="Z1007" s="77"/>
      <c r="AA1007" s="77"/>
      <c r="AB1007" s="2"/>
      <c r="AC1007" s="2"/>
      <c r="AD1007" s="239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</row>
    <row r="1008" spans="1:206" s="4" customFormat="1">
      <c r="A1008" s="6"/>
      <c r="B1008" s="6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2"/>
      <c r="U1008" s="2"/>
      <c r="V1008" s="79"/>
      <c r="W1008" s="146"/>
      <c r="X1008" s="129"/>
      <c r="Y1008" s="79"/>
      <c r="Z1008" s="77"/>
      <c r="AA1008" s="77"/>
      <c r="AB1008" s="2"/>
      <c r="AC1008" s="2"/>
      <c r="AD1008" s="239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</row>
    <row r="1009" spans="1:206" s="4" customFormat="1">
      <c r="A1009" s="6"/>
      <c r="B1009" s="6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2"/>
      <c r="U1009" s="2"/>
      <c r="V1009" s="79"/>
      <c r="W1009" s="146"/>
      <c r="X1009" s="129"/>
      <c r="Y1009" s="79"/>
      <c r="Z1009" s="77"/>
      <c r="AA1009" s="77"/>
      <c r="AB1009" s="2"/>
      <c r="AC1009" s="2"/>
      <c r="AD1009" s="239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</row>
    <row r="1010" spans="1:206" s="4" customFormat="1">
      <c r="A1010" s="6"/>
      <c r="B1010" s="6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2"/>
      <c r="U1010" s="2"/>
      <c r="V1010" s="79"/>
      <c r="W1010" s="146"/>
      <c r="X1010" s="129"/>
      <c r="Y1010" s="79"/>
      <c r="Z1010" s="77"/>
      <c r="AA1010" s="77"/>
      <c r="AB1010" s="2"/>
      <c r="AC1010" s="2"/>
      <c r="AD1010" s="239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</row>
    <row r="1011" spans="1:206" s="4" customFormat="1">
      <c r="A1011" s="6"/>
      <c r="B1011" s="6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2"/>
      <c r="U1011" s="2"/>
      <c r="V1011" s="79"/>
      <c r="W1011" s="146"/>
      <c r="X1011" s="129"/>
      <c r="Y1011" s="79"/>
      <c r="Z1011" s="77"/>
      <c r="AA1011" s="77"/>
      <c r="AB1011" s="2"/>
      <c r="AC1011" s="2"/>
      <c r="AD1011" s="239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</row>
    <row r="1012" spans="1:206" s="4" customFormat="1">
      <c r="A1012" s="6"/>
      <c r="B1012" s="6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2"/>
      <c r="U1012" s="2"/>
      <c r="V1012" s="79"/>
      <c r="W1012" s="146"/>
      <c r="X1012" s="129"/>
      <c r="Y1012" s="79"/>
      <c r="Z1012" s="77"/>
      <c r="AA1012" s="77"/>
      <c r="AB1012" s="2"/>
      <c r="AC1012" s="2"/>
      <c r="AD1012" s="239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</row>
    <row r="1013" spans="1:206" s="4" customFormat="1">
      <c r="A1013" s="6"/>
      <c r="B1013" s="6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2"/>
      <c r="U1013" s="2"/>
      <c r="V1013" s="79"/>
      <c r="W1013" s="146"/>
      <c r="X1013" s="129"/>
      <c r="Y1013" s="79"/>
      <c r="Z1013" s="77"/>
      <c r="AA1013" s="77"/>
      <c r="AB1013" s="2"/>
      <c r="AC1013" s="2"/>
      <c r="AD1013" s="239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</row>
    <row r="1014" spans="1:206" s="4" customFormat="1">
      <c r="A1014" s="6"/>
      <c r="B1014" s="6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2"/>
      <c r="U1014" s="2"/>
      <c r="V1014" s="79"/>
      <c r="W1014" s="146"/>
      <c r="X1014" s="129"/>
      <c r="Y1014" s="79"/>
      <c r="Z1014" s="77"/>
      <c r="AA1014" s="77"/>
      <c r="AB1014" s="2"/>
      <c r="AC1014" s="2"/>
      <c r="AD1014" s="239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</row>
    <row r="1015" spans="1:206" s="4" customFormat="1">
      <c r="A1015" s="6"/>
      <c r="B1015" s="6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2"/>
      <c r="U1015" s="2"/>
      <c r="V1015" s="79"/>
      <c r="W1015" s="146"/>
      <c r="X1015" s="129"/>
      <c r="Y1015" s="79"/>
      <c r="Z1015" s="77"/>
      <c r="AA1015" s="77"/>
      <c r="AB1015" s="2"/>
      <c r="AC1015" s="2"/>
      <c r="AD1015" s="239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</row>
    <row r="1016" spans="1:206" s="4" customFormat="1">
      <c r="A1016" s="6"/>
      <c r="B1016" s="6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2"/>
      <c r="U1016" s="2"/>
      <c r="V1016" s="79"/>
      <c r="W1016" s="146"/>
      <c r="X1016" s="129"/>
      <c r="Y1016" s="79"/>
      <c r="Z1016" s="77"/>
      <c r="AA1016" s="77"/>
      <c r="AB1016" s="2"/>
      <c r="AC1016" s="2"/>
      <c r="AD1016" s="239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</row>
    <row r="1017" spans="1:206" s="4" customFormat="1">
      <c r="A1017" s="6"/>
      <c r="B1017" s="6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2"/>
      <c r="U1017" s="2"/>
      <c r="V1017" s="79"/>
      <c r="W1017" s="146"/>
      <c r="X1017" s="129"/>
      <c r="Y1017" s="79"/>
      <c r="Z1017" s="77"/>
      <c r="AA1017" s="77"/>
      <c r="AB1017" s="2"/>
      <c r="AC1017" s="2"/>
      <c r="AD1017" s="239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</row>
    <row r="1018" spans="1:206" s="4" customFormat="1">
      <c r="A1018" s="6"/>
      <c r="B1018" s="6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2"/>
      <c r="U1018" s="2"/>
      <c r="V1018" s="79"/>
      <c r="W1018" s="146"/>
      <c r="X1018" s="129"/>
      <c r="Y1018" s="79"/>
      <c r="Z1018" s="77"/>
      <c r="AA1018" s="77"/>
      <c r="AB1018" s="2"/>
      <c r="AC1018" s="2"/>
      <c r="AD1018" s="239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</row>
    <row r="1019" spans="1:206" s="4" customFormat="1">
      <c r="A1019" s="6"/>
      <c r="B1019" s="6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2"/>
      <c r="U1019" s="2"/>
      <c r="V1019" s="79"/>
      <c r="W1019" s="146"/>
      <c r="X1019" s="129"/>
      <c r="Y1019" s="79"/>
      <c r="Z1019" s="77"/>
      <c r="AA1019" s="77"/>
      <c r="AB1019" s="2"/>
      <c r="AC1019" s="2"/>
      <c r="AD1019" s="239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</row>
    <row r="1020" spans="1:206" s="4" customFormat="1">
      <c r="A1020" s="6"/>
      <c r="B1020" s="6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2"/>
      <c r="U1020" s="2"/>
      <c r="V1020" s="79"/>
      <c r="W1020" s="146"/>
      <c r="X1020" s="129"/>
      <c r="Y1020" s="79"/>
      <c r="Z1020" s="77"/>
      <c r="AA1020" s="77"/>
      <c r="AB1020" s="2"/>
      <c r="AC1020" s="2"/>
      <c r="AD1020" s="239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</row>
    <row r="1021" spans="1:206" s="4" customFormat="1">
      <c r="A1021" s="6"/>
      <c r="B1021" s="6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2"/>
      <c r="U1021" s="2"/>
      <c r="V1021" s="79"/>
      <c r="W1021" s="146"/>
      <c r="X1021" s="129"/>
      <c r="Y1021" s="79"/>
      <c r="Z1021" s="77"/>
      <c r="AA1021" s="77"/>
      <c r="AB1021" s="2"/>
      <c r="AC1021" s="2"/>
      <c r="AD1021" s="239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</row>
    <row r="1022" spans="1:206" s="4" customFormat="1">
      <c r="A1022" s="6"/>
      <c r="B1022" s="6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2"/>
      <c r="U1022" s="2"/>
      <c r="V1022" s="79"/>
      <c r="W1022" s="146"/>
      <c r="X1022" s="129"/>
      <c r="Y1022" s="79"/>
      <c r="Z1022" s="77"/>
      <c r="AA1022" s="77"/>
      <c r="AB1022" s="2"/>
      <c r="AC1022" s="2"/>
      <c r="AD1022" s="239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</row>
    <row r="1023" spans="1:206" s="4" customFormat="1">
      <c r="A1023" s="6"/>
      <c r="B1023" s="6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2"/>
      <c r="U1023" s="2"/>
      <c r="V1023" s="79"/>
      <c r="W1023" s="146"/>
      <c r="X1023" s="129"/>
      <c r="Y1023" s="79"/>
      <c r="Z1023" s="77"/>
      <c r="AA1023" s="77"/>
      <c r="AB1023" s="2"/>
      <c r="AC1023" s="2"/>
      <c r="AD1023" s="239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</row>
    <row r="1024" spans="1:206" s="4" customFormat="1">
      <c r="A1024" s="6"/>
      <c r="B1024" s="6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2"/>
      <c r="U1024" s="2"/>
      <c r="V1024" s="79"/>
      <c r="W1024" s="146"/>
      <c r="X1024" s="129"/>
      <c r="Y1024" s="79"/>
      <c r="Z1024" s="77"/>
      <c r="AA1024" s="77"/>
      <c r="AB1024" s="2"/>
      <c r="AC1024" s="2"/>
      <c r="AD1024" s="239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</row>
    <row r="1025" spans="1:206" s="4" customFormat="1">
      <c r="A1025" s="6"/>
      <c r="B1025" s="6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2"/>
      <c r="U1025" s="2"/>
      <c r="V1025" s="79"/>
      <c r="W1025" s="146"/>
      <c r="X1025" s="129"/>
      <c r="Y1025" s="79"/>
      <c r="Z1025" s="77"/>
      <c r="AA1025" s="77"/>
      <c r="AB1025" s="2"/>
      <c r="AC1025" s="2"/>
      <c r="AD1025" s="239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</row>
    <row r="1026" spans="1:206" s="4" customFormat="1">
      <c r="A1026" s="6"/>
      <c r="B1026" s="6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2"/>
      <c r="U1026" s="2"/>
      <c r="V1026" s="79"/>
      <c r="W1026" s="146"/>
      <c r="X1026" s="129"/>
      <c r="Y1026" s="79"/>
      <c r="Z1026" s="77"/>
      <c r="AA1026" s="77"/>
      <c r="AB1026" s="2"/>
      <c r="AC1026" s="2"/>
      <c r="AD1026" s="239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</row>
    <row r="1027" spans="1:206" s="4" customFormat="1">
      <c r="A1027" s="6"/>
      <c r="B1027" s="6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2"/>
      <c r="U1027" s="2"/>
      <c r="V1027" s="79"/>
      <c r="W1027" s="146"/>
      <c r="X1027" s="129"/>
      <c r="Y1027" s="79"/>
      <c r="Z1027" s="77"/>
      <c r="AA1027" s="77"/>
      <c r="AB1027" s="2"/>
      <c r="AC1027" s="2"/>
      <c r="AD1027" s="239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</row>
    <row r="1028" spans="1:206" s="4" customFormat="1">
      <c r="A1028" s="6"/>
      <c r="B1028" s="6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2"/>
      <c r="U1028" s="2"/>
      <c r="V1028" s="79"/>
      <c r="W1028" s="146"/>
      <c r="X1028" s="129"/>
      <c r="Y1028" s="79"/>
      <c r="Z1028" s="77"/>
      <c r="AA1028" s="77"/>
      <c r="AB1028" s="2"/>
      <c r="AC1028" s="2"/>
      <c r="AD1028" s="239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</row>
    <row r="1029" spans="1:206" s="4" customFormat="1">
      <c r="A1029" s="6"/>
      <c r="B1029" s="6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2"/>
      <c r="U1029" s="2"/>
      <c r="V1029" s="79"/>
      <c r="W1029" s="146"/>
      <c r="X1029" s="129"/>
      <c r="Y1029" s="79"/>
      <c r="Z1029" s="77"/>
      <c r="AA1029" s="77"/>
      <c r="AB1029" s="2"/>
      <c r="AC1029" s="2"/>
      <c r="AD1029" s="239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</row>
    <row r="1030" spans="1:206" s="4" customFormat="1">
      <c r="A1030" s="6"/>
      <c r="B1030" s="6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2"/>
      <c r="U1030" s="2"/>
      <c r="V1030" s="79"/>
      <c r="W1030" s="146"/>
      <c r="X1030" s="129"/>
      <c r="Y1030" s="79"/>
      <c r="Z1030" s="77"/>
      <c r="AA1030" s="77"/>
      <c r="AB1030" s="2"/>
      <c r="AC1030" s="2"/>
      <c r="AD1030" s="239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</row>
    <row r="1031" spans="1:206" s="4" customFormat="1">
      <c r="A1031" s="6"/>
      <c r="B1031" s="6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2"/>
      <c r="U1031" s="2"/>
      <c r="V1031" s="79"/>
      <c r="W1031" s="146"/>
      <c r="X1031" s="129"/>
      <c r="Y1031" s="79"/>
      <c r="Z1031" s="77"/>
      <c r="AA1031" s="77"/>
      <c r="AB1031" s="2"/>
      <c r="AC1031" s="2"/>
      <c r="AD1031" s="239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</row>
    <row r="1032" spans="1:206" s="4" customFormat="1">
      <c r="A1032" s="6"/>
      <c r="B1032" s="6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2"/>
      <c r="U1032" s="2"/>
      <c r="V1032" s="79"/>
      <c r="W1032" s="146"/>
      <c r="X1032" s="129"/>
      <c r="Y1032" s="79"/>
      <c r="Z1032" s="77"/>
      <c r="AA1032" s="77"/>
      <c r="AB1032" s="2"/>
      <c r="AC1032" s="2"/>
      <c r="AD1032" s="239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</row>
    <row r="1033" spans="1:206" s="4" customFormat="1">
      <c r="A1033" s="6"/>
      <c r="B1033" s="6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2"/>
      <c r="U1033" s="2"/>
      <c r="V1033" s="79"/>
      <c r="W1033" s="146"/>
      <c r="X1033" s="129"/>
      <c r="Y1033" s="79"/>
      <c r="Z1033" s="77"/>
      <c r="AA1033" s="77"/>
      <c r="AB1033" s="2"/>
      <c r="AC1033" s="2"/>
      <c r="AD1033" s="239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</row>
    <row r="1034" spans="1:206" s="4" customFormat="1">
      <c r="A1034" s="6"/>
      <c r="B1034" s="6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2"/>
      <c r="U1034" s="2"/>
      <c r="V1034" s="79"/>
      <c r="W1034" s="146"/>
      <c r="X1034" s="129"/>
      <c r="Y1034" s="79"/>
      <c r="Z1034" s="77"/>
      <c r="AA1034" s="77"/>
      <c r="AB1034" s="2"/>
      <c r="AC1034" s="2"/>
      <c r="AD1034" s="239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</row>
    <row r="1035" spans="1:206" s="4" customFormat="1">
      <c r="A1035" s="6"/>
      <c r="B1035" s="6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2"/>
      <c r="U1035" s="2"/>
      <c r="V1035" s="79"/>
      <c r="W1035" s="146"/>
      <c r="X1035" s="129"/>
      <c r="Y1035" s="79"/>
      <c r="Z1035" s="77"/>
      <c r="AA1035" s="77"/>
      <c r="AB1035" s="2"/>
      <c r="AC1035" s="2"/>
      <c r="AD1035" s="239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</row>
    <row r="1036" spans="1:206" s="4" customFormat="1">
      <c r="A1036" s="6"/>
      <c r="B1036" s="6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2"/>
      <c r="U1036" s="2"/>
      <c r="V1036" s="79"/>
      <c r="W1036" s="146"/>
      <c r="X1036" s="129"/>
      <c r="Y1036" s="79"/>
      <c r="Z1036" s="77"/>
      <c r="AA1036" s="77"/>
      <c r="AB1036" s="2"/>
      <c r="AC1036" s="2"/>
      <c r="AD1036" s="239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</row>
    <row r="1037" spans="1:206" s="4" customFormat="1">
      <c r="A1037" s="6"/>
      <c r="B1037" s="6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2"/>
      <c r="U1037" s="2"/>
      <c r="V1037" s="79"/>
      <c r="W1037" s="146"/>
      <c r="X1037" s="129"/>
      <c r="Y1037" s="79"/>
      <c r="Z1037" s="77"/>
      <c r="AA1037" s="77"/>
      <c r="AB1037" s="2"/>
      <c r="AC1037" s="2"/>
      <c r="AD1037" s="239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</row>
    <row r="1038" spans="1:206" s="4" customFormat="1">
      <c r="A1038" s="6"/>
      <c r="B1038" s="6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2"/>
      <c r="U1038" s="2"/>
      <c r="V1038" s="79"/>
      <c r="W1038" s="146"/>
      <c r="X1038" s="129"/>
      <c r="Y1038" s="79"/>
      <c r="Z1038" s="77"/>
      <c r="AA1038" s="77"/>
      <c r="AB1038" s="2"/>
      <c r="AC1038" s="2"/>
      <c r="AD1038" s="239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</row>
    <row r="1039" spans="1:206" s="4" customFormat="1">
      <c r="A1039" s="6"/>
      <c r="B1039" s="6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2"/>
      <c r="U1039" s="2"/>
      <c r="V1039" s="79"/>
      <c r="W1039" s="146"/>
      <c r="X1039" s="129"/>
      <c r="Y1039" s="79"/>
      <c r="Z1039" s="77"/>
      <c r="AA1039" s="77"/>
      <c r="AB1039" s="2"/>
      <c r="AC1039" s="2"/>
      <c r="AD1039" s="239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</row>
    <row r="1040" spans="1:206" s="4" customFormat="1">
      <c r="A1040" s="6"/>
      <c r="B1040" s="6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2"/>
      <c r="U1040" s="2"/>
      <c r="V1040" s="79"/>
      <c r="W1040" s="146"/>
      <c r="X1040" s="129"/>
      <c r="Y1040" s="79"/>
      <c r="Z1040" s="77"/>
      <c r="AA1040" s="77"/>
      <c r="AB1040" s="2"/>
      <c r="AC1040" s="2"/>
      <c r="AD1040" s="239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</row>
    <row r="1041" spans="1:206" s="4" customFormat="1">
      <c r="A1041" s="6"/>
      <c r="B1041" s="6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2"/>
      <c r="U1041" s="2"/>
      <c r="V1041" s="79"/>
      <c r="W1041" s="146"/>
      <c r="X1041" s="129"/>
      <c r="Y1041" s="79"/>
      <c r="Z1041" s="77"/>
      <c r="AA1041" s="77"/>
      <c r="AB1041" s="2"/>
      <c r="AC1041" s="2"/>
      <c r="AD1041" s="239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</row>
    <row r="1042" spans="1:206" s="4" customFormat="1">
      <c r="A1042" s="6"/>
      <c r="B1042" s="6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2"/>
      <c r="U1042" s="2"/>
      <c r="V1042" s="79"/>
      <c r="W1042" s="146"/>
      <c r="X1042" s="129"/>
      <c r="Y1042" s="79"/>
      <c r="Z1042" s="77"/>
      <c r="AA1042" s="77"/>
      <c r="AB1042" s="2"/>
      <c r="AC1042" s="2"/>
      <c r="AD1042" s="239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</row>
    <row r="1043" spans="1:206" s="4" customFormat="1">
      <c r="A1043" s="6"/>
      <c r="B1043" s="6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2"/>
      <c r="U1043" s="2"/>
      <c r="V1043" s="79"/>
      <c r="W1043" s="146"/>
      <c r="X1043" s="129"/>
      <c r="Y1043" s="79"/>
      <c r="Z1043" s="77"/>
      <c r="AA1043" s="77"/>
      <c r="AB1043" s="2"/>
      <c r="AC1043" s="2"/>
      <c r="AD1043" s="239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</row>
    <row r="1044" spans="1:206" s="4" customFormat="1">
      <c r="A1044" s="6"/>
      <c r="B1044" s="6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2"/>
      <c r="U1044" s="2"/>
      <c r="V1044" s="79"/>
      <c r="W1044" s="146"/>
      <c r="X1044" s="129"/>
      <c r="Y1044" s="79"/>
      <c r="Z1044" s="77"/>
      <c r="AA1044" s="77"/>
      <c r="AB1044" s="2"/>
      <c r="AC1044" s="2"/>
      <c r="AD1044" s="239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</row>
    <row r="1045" spans="1:206" s="4" customFormat="1">
      <c r="A1045" s="6"/>
      <c r="B1045" s="6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2"/>
      <c r="U1045" s="2"/>
      <c r="V1045" s="79"/>
      <c r="W1045" s="146"/>
      <c r="X1045" s="129"/>
      <c r="Y1045" s="79"/>
      <c r="Z1045" s="77"/>
      <c r="AA1045" s="77"/>
      <c r="AB1045" s="2"/>
      <c r="AC1045" s="2"/>
      <c r="AD1045" s="239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</row>
    <row r="1046" spans="1:206" s="4" customFormat="1">
      <c r="A1046" s="6"/>
      <c r="B1046" s="6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2"/>
      <c r="U1046" s="2"/>
      <c r="V1046" s="79"/>
      <c r="W1046" s="146"/>
      <c r="X1046" s="129"/>
      <c r="Y1046" s="79"/>
      <c r="Z1046" s="77"/>
      <c r="AA1046" s="77"/>
      <c r="AB1046" s="2"/>
      <c r="AC1046" s="2"/>
      <c r="AD1046" s="239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</row>
    <row r="1047" spans="1:206" s="4" customFormat="1">
      <c r="A1047" s="6"/>
      <c r="B1047" s="6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2"/>
      <c r="U1047" s="2"/>
      <c r="V1047" s="79"/>
      <c r="W1047" s="146"/>
      <c r="X1047" s="129"/>
      <c r="Y1047" s="79"/>
      <c r="Z1047" s="77"/>
      <c r="AA1047" s="77"/>
      <c r="AB1047" s="2"/>
      <c r="AC1047" s="2"/>
      <c r="AD1047" s="239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</row>
    <row r="1048" spans="1:206" s="4" customFormat="1">
      <c r="A1048" s="6"/>
      <c r="B1048" s="6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2"/>
      <c r="U1048" s="2"/>
      <c r="V1048" s="79"/>
      <c r="W1048" s="146"/>
      <c r="X1048" s="129"/>
      <c r="Y1048" s="79"/>
      <c r="Z1048" s="77"/>
      <c r="AA1048" s="77"/>
      <c r="AB1048" s="2"/>
      <c r="AC1048" s="2"/>
      <c r="AD1048" s="239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</row>
    <row r="1049" spans="1:206" s="4" customFormat="1">
      <c r="A1049" s="6"/>
      <c r="B1049" s="6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2"/>
      <c r="U1049" s="2"/>
      <c r="V1049" s="79"/>
      <c r="W1049" s="146"/>
      <c r="X1049" s="129"/>
      <c r="Y1049" s="79"/>
      <c r="Z1049" s="77"/>
      <c r="AA1049" s="77"/>
      <c r="AB1049" s="2"/>
      <c r="AC1049" s="2"/>
      <c r="AD1049" s="239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</row>
    <row r="1050" spans="1:206" s="4" customFormat="1">
      <c r="A1050" s="6"/>
      <c r="B1050" s="6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2"/>
      <c r="U1050" s="2"/>
      <c r="V1050" s="79"/>
      <c r="W1050" s="146"/>
      <c r="X1050" s="129"/>
      <c r="Y1050" s="79"/>
      <c r="Z1050" s="77"/>
      <c r="AA1050" s="77"/>
      <c r="AB1050" s="2"/>
      <c r="AC1050" s="2"/>
      <c r="AD1050" s="239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</row>
    <row r="1051" spans="1:206" s="4" customFormat="1">
      <c r="A1051" s="6"/>
      <c r="B1051" s="6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2"/>
      <c r="U1051" s="2"/>
      <c r="V1051" s="79"/>
      <c r="W1051" s="146"/>
      <c r="X1051" s="129"/>
      <c r="Y1051" s="79"/>
      <c r="Z1051" s="77"/>
      <c r="AA1051" s="77"/>
      <c r="AB1051" s="2"/>
      <c r="AC1051" s="2"/>
      <c r="AD1051" s="239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</row>
    <row r="1052" spans="1:206" s="4" customFormat="1">
      <c r="A1052" s="6"/>
      <c r="B1052" s="6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2"/>
      <c r="U1052" s="2"/>
      <c r="V1052" s="79"/>
      <c r="W1052" s="146"/>
      <c r="X1052" s="129"/>
      <c r="Y1052" s="79"/>
      <c r="Z1052" s="77"/>
      <c r="AA1052" s="77"/>
      <c r="AB1052" s="2"/>
      <c r="AC1052" s="2"/>
      <c r="AD1052" s="239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</row>
    <row r="1053" spans="1:206" s="4" customFormat="1">
      <c r="A1053" s="6"/>
      <c r="B1053" s="6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2"/>
      <c r="U1053" s="2"/>
      <c r="V1053" s="79"/>
      <c r="W1053" s="146"/>
      <c r="X1053" s="129"/>
      <c r="Y1053" s="79"/>
      <c r="Z1053" s="77"/>
      <c r="AA1053" s="77"/>
      <c r="AB1053" s="2"/>
      <c r="AC1053" s="2"/>
      <c r="AD1053" s="239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</row>
    <row r="1054" spans="1:206" s="4" customFormat="1">
      <c r="A1054" s="6"/>
      <c r="B1054" s="6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2"/>
      <c r="U1054" s="2"/>
      <c r="V1054" s="79"/>
      <c r="W1054" s="146"/>
      <c r="X1054" s="129"/>
      <c r="Y1054" s="79"/>
      <c r="Z1054" s="77"/>
      <c r="AA1054" s="77"/>
      <c r="AB1054" s="2"/>
      <c r="AC1054" s="2"/>
      <c r="AD1054" s="239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</row>
    <row r="1055" spans="1:206" s="4" customFormat="1">
      <c r="A1055" s="6"/>
      <c r="B1055" s="6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2"/>
      <c r="U1055" s="2"/>
      <c r="V1055" s="79"/>
      <c r="W1055" s="146"/>
      <c r="X1055" s="129"/>
      <c r="Y1055" s="79"/>
      <c r="Z1055" s="77"/>
      <c r="AA1055" s="77"/>
      <c r="AB1055" s="2"/>
      <c r="AC1055" s="2"/>
      <c r="AD1055" s="239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</row>
    <row r="1056" spans="1:206" s="4" customFormat="1">
      <c r="A1056" s="6"/>
      <c r="B1056" s="6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2"/>
      <c r="U1056" s="2"/>
      <c r="V1056" s="79"/>
      <c r="W1056" s="146"/>
      <c r="X1056" s="129"/>
      <c r="Y1056" s="79"/>
      <c r="Z1056" s="77"/>
      <c r="AA1056" s="77"/>
      <c r="AB1056" s="2"/>
      <c r="AC1056" s="2"/>
      <c r="AD1056" s="239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</row>
    <row r="1057" spans="1:206" s="4" customFormat="1">
      <c r="A1057" s="6"/>
      <c r="B1057" s="6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2"/>
      <c r="U1057" s="2"/>
      <c r="V1057" s="79"/>
      <c r="W1057" s="146"/>
      <c r="X1057" s="129"/>
      <c r="Y1057" s="79"/>
      <c r="Z1057" s="77"/>
      <c r="AA1057" s="77"/>
      <c r="AB1057" s="2"/>
      <c r="AC1057" s="2"/>
      <c r="AD1057" s="239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</row>
    <row r="1058" spans="1:206" s="4" customFormat="1">
      <c r="A1058" s="6"/>
      <c r="B1058" s="6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2"/>
      <c r="U1058" s="2"/>
      <c r="V1058" s="79"/>
      <c r="W1058" s="146"/>
      <c r="X1058" s="129"/>
      <c r="Y1058" s="79"/>
      <c r="Z1058" s="77"/>
      <c r="AA1058" s="77"/>
      <c r="AB1058" s="2"/>
      <c r="AC1058" s="2"/>
      <c r="AD1058" s="239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</row>
    <row r="1059" spans="1:206" s="4" customFormat="1">
      <c r="A1059" s="6"/>
      <c r="B1059" s="6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2"/>
      <c r="U1059" s="2"/>
      <c r="V1059" s="79"/>
      <c r="W1059" s="146"/>
      <c r="X1059" s="129"/>
      <c r="Y1059" s="79"/>
      <c r="Z1059" s="77"/>
      <c r="AA1059" s="77"/>
      <c r="AB1059" s="2"/>
      <c r="AC1059" s="2"/>
      <c r="AD1059" s="239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</row>
    <row r="1060" spans="1:206" s="4" customFormat="1">
      <c r="A1060" s="6"/>
      <c r="B1060" s="6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2"/>
      <c r="U1060" s="2"/>
      <c r="V1060" s="79"/>
      <c r="W1060" s="146"/>
      <c r="X1060" s="129"/>
      <c r="Y1060" s="79"/>
      <c r="Z1060" s="77"/>
      <c r="AA1060" s="77"/>
      <c r="AB1060" s="2"/>
      <c r="AC1060" s="2"/>
      <c r="AD1060" s="239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</row>
    <row r="1061" spans="1:206" s="4" customFormat="1">
      <c r="A1061" s="6"/>
      <c r="B1061" s="6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2"/>
      <c r="U1061" s="2"/>
      <c r="V1061" s="79"/>
      <c r="W1061" s="146"/>
      <c r="X1061" s="129"/>
      <c r="Y1061" s="79"/>
      <c r="Z1061" s="77"/>
      <c r="AA1061" s="77"/>
      <c r="AB1061" s="2"/>
      <c r="AC1061" s="2"/>
      <c r="AD1061" s="239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</row>
    <row r="1062" spans="1:206" s="4" customFormat="1">
      <c r="A1062" s="6"/>
      <c r="B1062" s="6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2"/>
      <c r="U1062" s="2"/>
      <c r="V1062" s="79"/>
      <c r="W1062" s="146"/>
      <c r="X1062" s="129"/>
      <c r="Y1062" s="79"/>
      <c r="Z1062" s="77"/>
      <c r="AA1062" s="77"/>
      <c r="AB1062" s="2"/>
      <c r="AC1062" s="2"/>
      <c r="AD1062" s="239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</row>
    <row r="1063" spans="1:206" s="4" customFormat="1">
      <c r="A1063" s="6"/>
      <c r="B1063" s="6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2"/>
      <c r="U1063" s="2"/>
      <c r="V1063" s="79"/>
      <c r="W1063" s="146"/>
      <c r="X1063" s="129"/>
      <c r="Y1063" s="79"/>
      <c r="Z1063" s="77"/>
      <c r="AA1063" s="77"/>
      <c r="AB1063" s="2"/>
      <c r="AC1063" s="2"/>
      <c r="AD1063" s="239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</row>
    <row r="1064" spans="1:206" s="4" customFormat="1">
      <c r="A1064" s="6"/>
      <c r="B1064" s="6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2"/>
      <c r="U1064" s="2"/>
      <c r="V1064" s="79"/>
      <c r="W1064" s="146"/>
      <c r="X1064" s="129"/>
      <c r="Y1064" s="79"/>
      <c r="Z1064" s="77"/>
      <c r="AA1064" s="77"/>
      <c r="AB1064" s="2"/>
      <c r="AC1064" s="2"/>
      <c r="AD1064" s="239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</row>
    <row r="1065" spans="1:206" s="4" customFormat="1">
      <c r="A1065" s="6"/>
      <c r="B1065" s="6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2"/>
      <c r="U1065" s="2"/>
      <c r="V1065" s="79"/>
      <c r="W1065" s="146"/>
      <c r="X1065" s="129"/>
      <c r="Y1065" s="79"/>
      <c r="Z1065" s="77"/>
      <c r="AA1065" s="77"/>
      <c r="AB1065" s="2"/>
      <c r="AC1065" s="2"/>
      <c r="AD1065" s="239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</row>
    <row r="1066" spans="1:206" s="4" customFormat="1">
      <c r="A1066" s="6"/>
      <c r="B1066" s="6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2"/>
      <c r="U1066" s="2"/>
      <c r="V1066" s="79"/>
      <c r="W1066" s="146"/>
      <c r="X1066" s="129"/>
      <c r="Y1066" s="79"/>
      <c r="Z1066" s="77"/>
      <c r="AA1066" s="77"/>
      <c r="AB1066" s="2"/>
      <c r="AC1066" s="2"/>
      <c r="AD1066" s="239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</row>
    <row r="1067" spans="1:206" s="4" customFormat="1">
      <c r="A1067" s="6"/>
      <c r="B1067" s="6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2"/>
      <c r="U1067" s="2"/>
      <c r="V1067" s="79"/>
      <c r="W1067" s="146"/>
      <c r="X1067" s="129"/>
      <c r="Y1067" s="79"/>
      <c r="Z1067" s="77"/>
      <c r="AA1067" s="77"/>
      <c r="AB1067" s="2"/>
      <c r="AC1067" s="2"/>
      <c r="AD1067" s="239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</row>
    <row r="1068" spans="1:206" s="4" customFormat="1">
      <c r="A1068" s="6"/>
      <c r="B1068" s="6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2"/>
      <c r="U1068" s="2"/>
      <c r="V1068" s="79"/>
      <c r="W1068" s="146"/>
      <c r="X1068" s="129"/>
      <c r="Y1068" s="79"/>
      <c r="Z1068" s="77"/>
      <c r="AA1068" s="77"/>
      <c r="AB1068" s="2"/>
      <c r="AC1068" s="2"/>
      <c r="AD1068" s="239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</row>
    <row r="1069" spans="1:206" s="4" customFormat="1">
      <c r="A1069" s="6"/>
      <c r="B1069" s="6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2"/>
      <c r="U1069" s="2"/>
      <c r="V1069" s="79"/>
      <c r="W1069" s="146"/>
      <c r="X1069" s="129"/>
      <c r="Y1069" s="79"/>
      <c r="Z1069" s="77"/>
      <c r="AA1069" s="77"/>
      <c r="AB1069" s="2"/>
      <c r="AC1069" s="2"/>
      <c r="AD1069" s="239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</row>
    <row r="1070" spans="1:206" s="4" customFormat="1">
      <c r="A1070" s="6"/>
      <c r="B1070" s="6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2"/>
      <c r="U1070" s="2"/>
      <c r="V1070" s="79"/>
      <c r="W1070" s="146"/>
      <c r="X1070" s="129"/>
      <c r="Y1070" s="79"/>
      <c r="Z1070" s="77"/>
      <c r="AA1070" s="77"/>
      <c r="AB1070" s="2"/>
      <c r="AC1070" s="2"/>
      <c r="AD1070" s="239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</row>
    <row r="1071" spans="1:206" s="4" customFormat="1">
      <c r="A1071" s="6"/>
      <c r="B1071" s="6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2"/>
      <c r="U1071" s="2"/>
      <c r="V1071" s="79"/>
      <c r="W1071" s="146"/>
      <c r="X1071" s="129"/>
      <c r="Y1071" s="79"/>
      <c r="Z1071" s="77"/>
      <c r="AA1071" s="77"/>
      <c r="AB1071" s="2"/>
      <c r="AC1071" s="2"/>
      <c r="AD1071" s="239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</row>
    <row r="1072" spans="1:206" s="4" customFormat="1">
      <c r="A1072" s="6"/>
      <c r="B1072" s="6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2"/>
      <c r="U1072" s="2"/>
      <c r="V1072" s="79"/>
      <c r="W1072" s="146"/>
      <c r="X1072" s="129"/>
      <c r="Y1072" s="79"/>
      <c r="Z1072" s="77"/>
      <c r="AA1072" s="77"/>
      <c r="AB1072" s="2"/>
      <c r="AC1072" s="2"/>
      <c r="AD1072" s="239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</row>
    <row r="1073" spans="1:206" s="4" customFormat="1">
      <c r="A1073" s="6"/>
      <c r="B1073" s="6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2"/>
      <c r="U1073" s="2"/>
      <c r="V1073" s="79"/>
      <c r="W1073" s="146"/>
      <c r="X1073" s="129"/>
      <c r="Y1073" s="79"/>
      <c r="Z1073" s="77"/>
      <c r="AA1073" s="77"/>
      <c r="AB1073" s="2"/>
      <c r="AC1073" s="2"/>
      <c r="AD1073" s="239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</row>
    <row r="1074" spans="1:206" s="4" customFormat="1">
      <c r="A1074" s="6"/>
      <c r="B1074" s="6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2"/>
      <c r="U1074" s="2"/>
      <c r="V1074" s="79"/>
      <c r="W1074" s="146"/>
      <c r="X1074" s="129"/>
      <c r="Y1074" s="79"/>
      <c r="Z1074" s="77"/>
      <c r="AA1074" s="77"/>
      <c r="AB1074" s="2"/>
      <c r="AC1074" s="2"/>
      <c r="AD1074" s="239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</row>
    <row r="1075" spans="1:206" s="4" customFormat="1">
      <c r="A1075" s="6"/>
      <c r="B1075" s="6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2"/>
      <c r="U1075" s="2"/>
      <c r="V1075" s="79"/>
      <c r="W1075" s="146"/>
      <c r="X1075" s="129"/>
      <c r="Y1075" s="79"/>
      <c r="Z1075" s="77"/>
      <c r="AA1075" s="77"/>
      <c r="AB1075" s="2"/>
      <c r="AC1075" s="2"/>
      <c r="AD1075" s="239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</row>
    <row r="1076" spans="1:206" s="4" customFormat="1">
      <c r="A1076" s="6"/>
      <c r="B1076" s="6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2"/>
      <c r="U1076" s="2"/>
      <c r="V1076" s="79"/>
      <c r="W1076" s="146"/>
      <c r="X1076" s="129"/>
      <c r="Y1076" s="79"/>
      <c r="Z1076" s="77"/>
      <c r="AA1076" s="77"/>
      <c r="AB1076" s="2"/>
      <c r="AC1076" s="2"/>
      <c r="AD1076" s="239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</row>
    <row r="1077" spans="1:206" s="4" customFormat="1">
      <c r="A1077" s="6"/>
      <c r="B1077" s="6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2"/>
      <c r="U1077" s="2"/>
      <c r="V1077" s="79"/>
      <c r="W1077" s="146"/>
      <c r="X1077" s="129"/>
      <c r="Y1077" s="79"/>
      <c r="Z1077" s="77"/>
      <c r="AA1077" s="77"/>
      <c r="AB1077" s="2"/>
      <c r="AC1077" s="2"/>
      <c r="AD1077" s="239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</row>
    <row r="1078" spans="1:206" s="4" customFormat="1">
      <c r="A1078" s="6"/>
      <c r="B1078" s="6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2"/>
      <c r="U1078" s="2"/>
      <c r="V1078" s="79"/>
      <c r="W1078" s="146"/>
      <c r="X1078" s="129"/>
      <c r="Y1078" s="79"/>
      <c r="Z1078" s="77"/>
      <c r="AA1078" s="77"/>
      <c r="AB1078" s="2"/>
      <c r="AC1078" s="2"/>
      <c r="AD1078" s="239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</row>
    <row r="1079" spans="1:206" s="4" customFormat="1">
      <c r="A1079" s="6"/>
      <c r="B1079" s="6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2"/>
      <c r="U1079" s="2"/>
      <c r="V1079" s="79"/>
      <c r="W1079" s="146"/>
      <c r="X1079" s="129"/>
      <c r="Y1079" s="79"/>
      <c r="Z1079" s="77"/>
      <c r="AA1079" s="77"/>
      <c r="AB1079" s="2"/>
      <c r="AC1079" s="2"/>
      <c r="AD1079" s="239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</row>
    <row r="1080" spans="1:206" s="4" customFormat="1">
      <c r="A1080" s="6"/>
      <c r="B1080" s="6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2"/>
      <c r="U1080" s="2"/>
      <c r="V1080" s="79"/>
      <c r="W1080" s="146"/>
      <c r="X1080" s="129"/>
      <c r="Y1080" s="79"/>
      <c r="Z1080" s="77"/>
      <c r="AA1080" s="77"/>
      <c r="AB1080" s="2"/>
      <c r="AC1080" s="2"/>
      <c r="AD1080" s="239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</row>
    <row r="1081" spans="1:206" s="4" customFormat="1">
      <c r="A1081" s="6"/>
      <c r="B1081" s="6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2"/>
      <c r="U1081" s="2"/>
      <c r="V1081" s="79"/>
      <c r="W1081" s="146"/>
      <c r="X1081" s="129"/>
      <c r="Y1081" s="79"/>
      <c r="Z1081" s="77"/>
      <c r="AA1081" s="77"/>
      <c r="AB1081" s="2"/>
      <c r="AC1081" s="2"/>
      <c r="AD1081" s="239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</row>
    <row r="1082" spans="1:206" s="4" customFormat="1">
      <c r="A1082" s="6"/>
      <c r="B1082" s="6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2"/>
      <c r="U1082" s="2"/>
      <c r="V1082" s="79"/>
      <c r="W1082" s="146"/>
      <c r="X1082" s="129"/>
      <c r="Y1082" s="79"/>
      <c r="Z1082" s="77"/>
      <c r="AA1082" s="77"/>
      <c r="AB1082" s="2"/>
      <c r="AC1082" s="2"/>
      <c r="AD1082" s="239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</row>
    <row r="1083" spans="1:206" s="4" customFormat="1">
      <c r="A1083" s="6"/>
      <c r="B1083" s="6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2"/>
      <c r="U1083" s="2"/>
      <c r="V1083" s="79"/>
      <c r="W1083" s="146"/>
      <c r="X1083" s="129"/>
      <c r="Y1083" s="79"/>
      <c r="Z1083" s="77"/>
      <c r="AA1083" s="77"/>
      <c r="AB1083" s="2"/>
      <c r="AC1083" s="2"/>
      <c r="AD1083" s="239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</row>
    <row r="1084" spans="1:206" s="4" customFormat="1">
      <c r="A1084" s="6"/>
      <c r="B1084" s="6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2"/>
      <c r="U1084" s="2"/>
      <c r="V1084" s="79"/>
      <c r="W1084" s="146"/>
      <c r="X1084" s="129"/>
      <c r="Y1084" s="79"/>
      <c r="Z1084" s="77"/>
      <c r="AA1084" s="77"/>
      <c r="AB1084" s="2"/>
      <c r="AC1084" s="2"/>
      <c r="AD1084" s="239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</row>
    <row r="1085" spans="1:206" s="4" customFormat="1">
      <c r="A1085" s="6"/>
      <c r="B1085" s="6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2"/>
      <c r="U1085" s="2"/>
      <c r="V1085" s="79"/>
      <c r="W1085" s="146"/>
      <c r="X1085" s="129"/>
      <c r="Y1085" s="79"/>
      <c r="Z1085" s="77"/>
      <c r="AA1085" s="77"/>
      <c r="AB1085" s="2"/>
      <c r="AC1085" s="2"/>
      <c r="AD1085" s="239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</row>
    <row r="1086" spans="1:206" s="4" customFormat="1">
      <c r="A1086" s="6"/>
      <c r="B1086" s="6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2"/>
      <c r="U1086" s="2"/>
      <c r="V1086" s="79"/>
      <c r="W1086" s="146"/>
      <c r="X1086" s="129"/>
      <c r="Y1086" s="79"/>
      <c r="Z1086" s="77"/>
      <c r="AA1086" s="77"/>
      <c r="AB1086" s="2"/>
      <c r="AC1086" s="2"/>
      <c r="AD1086" s="239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</row>
    <row r="1087" spans="1:206" s="4" customFormat="1">
      <c r="A1087" s="6"/>
      <c r="B1087" s="6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2"/>
      <c r="U1087" s="2"/>
      <c r="V1087" s="79"/>
      <c r="W1087" s="146"/>
      <c r="X1087" s="129"/>
      <c r="Y1087" s="79"/>
      <c r="Z1087" s="77"/>
      <c r="AA1087" s="77"/>
      <c r="AB1087" s="2"/>
      <c r="AC1087" s="2"/>
      <c r="AD1087" s="239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</row>
    <row r="1088" spans="1:206" s="4" customFormat="1">
      <c r="A1088" s="6"/>
      <c r="B1088" s="6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2"/>
      <c r="U1088" s="2"/>
      <c r="V1088" s="79"/>
      <c r="W1088" s="146"/>
      <c r="X1088" s="129"/>
      <c r="Y1088" s="79"/>
      <c r="Z1088" s="77"/>
      <c r="AA1088" s="77"/>
      <c r="AB1088" s="2"/>
      <c r="AC1088" s="2"/>
      <c r="AD1088" s="239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</row>
    <row r="1089" spans="1:206" s="4" customFormat="1">
      <c r="A1089" s="6"/>
      <c r="B1089" s="6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2"/>
      <c r="U1089" s="2"/>
      <c r="V1089" s="79"/>
      <c r="W1089" s="146"/>
      <c r="X1089" s="129"/>
      <c r="Y1089" s="79"/>
      <c r="Z1089" s="77"/>
      <c r="AA1089" s="77"/>
      <c r="AB1089" s="2"/>
      <c r="AC1089" s="2"/>
      <c r="AD1089" s="239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</row>
    <row r="1090" spans="1:206" s="4" customFormat="1">
      <c r="A1090" s="6"/>
      <c r="B1090" s="6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2"/>
      <c r="U1090" s="2"/>
      <c r="V1090" s="79"/>
      <c r="W1090" s="146"/>
      <c r="X1090" s="129"/>
      <c r="Y1090" s="79"/>
      <c r="Z1090" s="77"/>
      <c r="AA1090" s="77"/>
      <c r="AB1090" s="2"/>
      <c r="AC1090" s="2"/>
      <c r="AD1090" s="239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</row>
    <row r="1091" spans="1:206" s="4" customFormat="1">
      <c r="A1091" s="6"/>
      <c r="B1091" s="6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2"/>
      <c r="U1091" s="2"/>
      <c r="V1091" s="79"/>
      <c r="W1091" s="146"/>
      <c r="X1091" s="129"/>
      <c r="Y1091" s="79"/>
      <c r="Z1091" s="77"/>
      <c r="AA1091" s="77"/>
      <c r="AB1091" s="2"/>
      <c r="AC1091" s="2"/>
      <c r="AD1091" s="239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</row>
    <row r="1092" spans="1:206" s="4" customFormat="1">
      <c r="A1092" s="6"/>
      <c r="B1092" s="6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2"/>
      <c r="U1092" s="2"/>
      <c r="V1092" s="79"/>
      <c r="W1092" s="146"/>
      <c r="X1092" s="129"/>
      <c r="Y1092" s="79"/>
      <c r="Z1092" s="77"/>
      <c r="AA1092" s="77"/>
      <c r="AB1092" s="2"/>
      <c r="AC1092" s="2"/>
      <c r="AD1092" s="239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</row>
    <row r="1093" spans="1:206" s="4" customFormat="1">
      <c r="A1093" s="6"/>
      <c r="B1093" s="6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2"/>
      <c r="U1093" s="2"/>
      <c r="V1093" s="79"/>
      <c r="W1093" s="146"/>
      <c r="X1093" s="129"/>
      <c r="Y1093" s="79"/>
      <c r="Z1093" s="77"/>
      <c r="AA1093" s="77"/>
      <c r="AB1093" s="2"/>
      <c r="AC1093" s="2"/>
      <c r="AD1093" s="239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</row>
    <row r="1094" spans="1:206" s="4" customFormat="1">
      <c r="A1094" s="6"/>
      <c r="B1094" s="6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2"/>
      <c r="U1094" s="2"/>
      <c r="V1094" s="79"/>
      <c r="W1094" s="146"/>
      <c r="X1094" s="129"/>
      <c r="Y1094" s="79"/>
      <c r="Z1094" s="77"/>
      <c r="AA1094" s="77"/>
      <c r="AB1094" s="2"/>
      <c r="AC1094" s="2"/>
      <c r="AD1094" s="239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</row>
    <row r="1095" spans="1:206" s="4" customFormat="1">
      <c r="A1095" s="6"/>
      <c r="B1095" s="6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2"/>
      <c r="U1095" s="2"/>
      <c r="V1095" s="79"/>
      <c r="W1095" s="146"/>
      <c r="X1095" s="129"/>
      <c r="Y1095" s="79"/>
      <c r="Z1095" s="77"/>
      <c r="AA1095" s="77"/>
      <c r="AB1095" s="2"/>
      <c r="AC1095" s="2"/>
      <c r="AD1095" s="239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</row>
    <row r="1096" spans="1:206" s="4" customFormat="1">
      <c r="A1096" s="6"/>
      <c r="B1096" s="6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2"/>
      <c r="U1096" s="2"/>
      <c r="V1096" s="79"/>
      <c r="W1096" s="146"/>
      <c r="X1096" s="129"/>
      <c r="Y1096" s="79"/>
      <c r="Z1096" s="77"/>
      <c r="AA1096" s="77"/>
      <c r="AB1096" s="2"/>
      <c r="AC1096" s="2"/>
      <c r="AD1096" s="239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</row>
    <row r="1097" spans="1:206" s="4" customFormat="1">
      <c r="A1097" s="6"/>
      <c r="B1097" s="6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2"/>
      <c r="U1097" s="2"/>
      <c r="V1097" s="79"/>
      <c r="W1097" s="146"/>
      <c r="X1097" s="129"/>
      <c r="Y1097" s="79"/>
      <c r="Z1097" s="77"/>
      <c r="AA1097" s="77"/>
      <c r="AB1097" s="2"/>
      <c r="AC1097" s="2"/>
      <c r="AD1097" s="239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</row>
    <row r="1098" spans="1:206" s="4" customFormat="1">
      <c r="A1098" s="6"/>
      <c r="B1098" s="6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2"/>
      <c r="U1098" s="2"/>
      <c r="V1098" s="79"/>
      <c r="W1098" s="146"/>
      <c r="X1098" s="129"/>
      <c r="Y1098" s="79"/>
      <c r="Z1098" s="77"/>
      <c r="AA1098" s="77"/>
      <c r="AB1098" s="2"/>
      <c r="AC1098" s="2"/>
      <c r="AD1098" s="239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</row>
    <row r="1099" spans="1:206" s="4" customFormat="1">
      <c r="A1099" s="6"/>
      <c r="B1099" s="6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2"/>
      <c r="U1099" s="2"/>
      <c r="V1099" s="79"/>
      <c r="W1099" s="146"/>
      <c r="X1099" s="129"/>
      <c r="Y1099" s="79"/>
      <c r="Z1099" s="77"/>
      <c r="AA1099" s="77"/>
      <c r="AB1099" s="2"/>
      <c r="AC1099" s="2"/>
      <c r="AD1099" s="239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</row>
    <row r="1100" spans="1:206" s="4" customFormat="1">
      <c r="A1100" s="6"/>
      <c r="B1100" s="6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2"/>
      <c r="U1100" s="2"/>
      <c r="V1100" s="79"/>
      <c r="W1100" s="146"/>
      <c r="X1100" s="129"/>
      <c r="Y1100" s="79"/>
      <c r="Z1100" s="77"/>
      <c r="AA1100" s="77"/>
      <c r="AB1100" s="2"/>
      <c r="AC1100" s="2"/>
      <c r="AD1100" s="239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</row>
    <row r="1101" spans="1:206" s="4" customFormat="1">
      <c r="A1101" s="6"/>
      <c r="B1101" s="6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2"/>
      <c r="U1101" s="2"/>
      <c r="V1101" s="79"/>
      <c r="W1101" s="146"/>
      <c r="X1101" s="129"/>
      <c r="Y1101" s="79"/>
      <c r="Z1101" s="77"/>
      <c r="AA1101" s="77"/>
      <c r="AB1101" s="2"/>
      <c r="AC1101" s="2"/>
      <c r="AD1101" s="239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</row>
    <row r="1102" spans="1:206" s="4" customFormat="1">
      <c r="A1102" s="6"/>
      <c r="B1102" s="6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2"/>
      <c r="U1102" s="2"/>
      <c r="V1102" s="79"/>
      <c r="W1102" s="146"/>
      <c r="X1102" s="129"/>
      <c r="Y1102" s="79"/>
      <c r="Z1102" s="77"/>
      <c r="AA1102" s="77"/>
      <c r="AB1102" s="2"/>
      <c r="AC1102" s="2"/>
      <c r="AD1102" s="239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</row>
    <row r="1103" spans="1:206" s="4" customFormat="1">
      <c r="A1103" s="6"/>
      <c r="B1103" s="6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2"/>
      <c r="U1103" s="2"/>
      <c r="V1103" s="79"/>
      <c r="W1103" s="146"/>
      <c r="X1103" s="129"/>
      <c r="Y1103" s="79"/>
      <c r="Z1103" s="77"/>
      <c r="AA1103" s="77"/>
      <c r="AB1103" s="2"/>
      <c r="AC1103" s="2"/>
      <c r="AD1103" s="239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</row>
    <row r="1104" spans="1:206" s="4" customFormat="1">
      <c r="A1104" s="6"/>
      <c r="B1104" s="6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2"/>
      <c r="U1104" s="2"/>
      <c r="V1104" s="79"/>
      <c r="W1104" s="146"/>
      <c r="X1104" s="129"/>
      <c r="Y1104" s="79"/>
      <c r="Z1104" s="77"/>
      <c r="AA1104" s="77"/>
      <c r="AB1104" s="2"/>
      <c r="AC1104" s="2"/>
      <c r="AD1104" s="239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</row>
    <row r="1105" spans="1:206" s="4" customFormat="1">
      <c r="A1105" s="6"/>
      <c r="B1105" s="6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2"/>
      <c r="U1105" s="2"/>
      <c r="V1105" s="79"/>
      <c r="W1105" s="146"/>
      <c r="X1105" s="129"/>
      <c r="Y1105" s="79"/>
      <c r="Z1105" s="77"/>
      <c r="AA1105" s="77"/>
      <c r="AB1105" s="2"/>
      <c r="AC1105" s="2"/>
      <c r="AD1105" s="239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</row>
    <row r="1106" spans="1:206" s="4" customFormat="1">
      <c r="A1106" s="6"/>
      <c r="B1106" s="6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2"/>
      <c r="U1106" s="2"/>
      <c r="V1106" s="79"/>
      <c r="W1106" s="146"/>
      <c r="X1106" s="129"/>
      <c r="Y1106" s="79"/>
      <c r="Z1106" s="77"/>
      <c r="AA1106" s="77"/>
      <c r="AB1106" s="2"/>
      <c r="AC1106" s="2"/>
      <c r="AD1106" s="239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</row>
    <row r="1107" spans="1:206" s="4" customFormat="1">
      <c r="A1107" s="6"/>
      <c r="B1107" s="6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2"/>
      <c r="U1107" s="2"/>
      <c r="V1107" s="79"/>
      <c r="W1107" s="146"/>
      <c r="X1107" s="129"/>
      <c r="Y1107" s="79"/>
      <c r="Z1107" s="77"/>
      <c r="AA1107" s="77"/>
      <c r="AB1107" s="2"/>
      <c r="AC1107" s="2"/>
      <c r="AD1107" s="239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</row>
    <row r="1108" spans="1:206" s="4" customFormat="1">
      <c r="A1108" s="6"/>
      <c r="B1108" s="6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2"/>
      <c r="U1108" s="2"/>
      <c r="V1108" s="79"/>
      <c r="W1108" s="146"/>
      <c r="X1108" s="129"/>
      <c r="Y1108" s="79"/>
      <c r="Z1108" s="77"/>
      <c r="AA1108" s="77"/>
      <c r="AB1108" s="2"/>
      <c r="AC1108" s="2"/>
      <c r="AD1108" s="239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</row>
    <row r="1109" spans="1:206" s="4" customFormat="1">
      <c r="A1109" s="6"/>
      <c r="B1109" s="6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2"/>
      <c r="U1109" s="2"/>
      <c r="V1109" s="79"/>
      <c r="W1109" s="146"/>
      <c r="X1109" s="129"/>
      <c r="Y1109" s="79"/>
      <c r="Z1109" s="77"/>
      <c r="AA1109" s="77"/>
      <c r="AB1109" s="2"/>
      <c r="AC1109" s="2"/>
      <c r="AD1109" s="239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</row>
    <row r="1110" spans="1:206" s="4" customFormat="1">
      <c r="A1110" s="6"/>
      <c r="B1110" s="6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2"/>
      <c r="U1110" s="2"/>
      <c r="V1110" s="79"/>
      <c r="W1110" s="146"/>
      <c r="X1110" s="129"/>
      <c r="Y1110" s="79"/>
      <c r="Z1110" s="77"/>
      <c r="AA1110" s="77"/>
      <c r="AB1110" s="2"/>
      <c r="AC1110" s="2"/>
      <c r="AD1110" s="239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</row>
    <row r="1111" spans="1:206" s="4" customFormat="1">
      <c r="A1111" s="6"/>
      <c r="B1111" s="6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2"/>
      <c r="U1111" s="2"/>
      <c r="V1111" s="79"/>
      <c r="W1111" s="146"/>
      <c r="X1111" s="129"/>
      <c r="Y1111" s="79"/>
      <c r="Z1111" s="77"/>
      <c r="AA1111" s="77"/>
      <c r="AB1111" s="2"/>
      <c r="AC1111" s="2"/>
      <c r="AD1111" s="239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</row>
    <row r="1112" spans="1:206" s="4" customFormat="1">
      <c r="A1112" s="6"/>
      <c r="B1112" s="6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2"/>
      <c r="U1112" s="2"/>
      <c r="V1112" s="79"/>
      <c r="W1112" s="146"/>
      <c r="X1112" s="129"/>
      <c r="Y1112" s="79"/>
      <c r="Z1112" s="77"/>
      <c r="AA1112" s="77"/>
      <c r="AB1112" s="2"/>
      <c r="AC1112" s="2"/>
      <c r="AD1112" s="239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</row>
    <row r="1113" spans="1:206" s="4" customFormat="1">
      <c r="A1113" s="6"/>
      <c r="B1113" s="6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2"/>
      <c r="U1113" s="2"/>
      <c r="V1113" s="79"/>
      <c r="W1113" s="146"/>
      <c r="X1113" s="129"/>
      <c r="Y1113" s="79"/>
      <c r="Z1113" s="77"/>
      <c r="AA1113" s="77"/>
      <c r="AB1113" s="2"/>
      <c r="AC1113" s="2"/>
      <c r="AD1113" s="239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</row>
    <row r="1114" spans="1:206" s="4" customFormat="1">
      <c r="A1114" s="6"/>
      <c r="B1114" s="6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2"/>
      <c r="U1114" s="2"/>
      <c r="V1114" s="79"/>
      <c r="W1114" s="146"/>
      <c r="X1114" s="129"/>
      <c r="Y1114" s="79"/>
      <c r="Z1114" s="77"/>
      <c r="AA1114" s="77"/>
      <c r="AB1114" s="2"/>
      <c r="AC1114" s="2"/>
      <c r="AD1114" s="239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</row>
    <row r="1115" spans="1:206" s="4" customFormat="1">
      <c r="A1115" s="6"/>
      <c r="B1115" s="6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2"/>
      <c r="U1115" s="2"/>
      <c r="V1115" s="79"/>
      <c r="W1115" s="146"/>
      <c r="X1115" s="129"/>
      <c r="Y1115" s="79"/>
      <c r="Z1115" s="77"/>
      <c r="AA1115" s="77"/>
      <c r="AB1115" s="2"/>
      <c r="AC1115" s="2"/>
      <c r="AD1115" s="239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</row>
    <row r="1116" spans="1:206" s="4" customFormat="1">
      <c r="A1116" s="6"/>
      <c r="B1116" s="6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2"/>
      <c r="U1116" s="2"/>
      <c r="V1116" s="79"/>
      <c r="W1116" s="146"/>
      <c r="X1116" s="129"/>
      <c r="Y1116" s="79"/>
      <c r="Z1116" s="77"/>
      <c r="AA1116" s="77"/>
      <c r="AB1116" s="2"/>
      <c r="AC1116" s="2"/>
      <c r="AD1116" s="239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</row>
    <row r="1117" spans="1:206" s="4" customFormat="1">
      <c r="A1117" s="6"/>
      <c r="B1117" s="6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2"/>
      <c r="U1117" s="2"/>
      <c r="V1117" s="79"/>
      <c r="W1117" s="146"/>
      <c r="X1117" s="129"/>
      <c r="Y1117" s="79"/>
      <c r="Z1117" s="77"/>
      <c r="AA1117" s="77"/>
      <c r="AB1117" s="2"/>
      <c r="AC1117" s="2"/>
      <c r="AD1117" s="239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</row>
    <row r="1118" spans="1:206" s="4" customFormat="1">
      <c r="A1118" s="6"/>
      <c r="B1118" s="6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2"/>
      <c r="U1118" s="2"/>
      <c r="V1118" s="79"/>
      <c r="W1118" s="146"/>
      <c r="X1118" s="129"/>
      <c r="Y1118" s="79"/>
      <c r="Z1118" s="77"/>
      <c r="AA1118" s="77"/>
      <c r="AB1118" s="2"/>
      <c r="AC1118" s="2"/>
      <c r="AD1118" s="239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</row>
    <row r="1119" spans="1:206" s="4" customFormat="1">
      <c r="A1119" s="6"/>
      <c r="B1119" s="6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2"/>
      <c r="U1119" s="2"/>
      <c r="V1119" s="79"/>
      <c r="W1119" s="146"/>
      <c r="X1119" s="129"/>
      <c r="Y1119" s="79"/>
      <c r="Z1119" s="77"/>
      <c r="AA1119" s="77"/>
      <c r="AB1119" s="2"/>
      <c r="AC1119" s="2"/>
      <c r="AD1119" s="239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</row>
    <row r="1120" spans="1:206" s="4" customFormat="1">
      <c r="A1120" s="6"/>
      <c r="B1120" s="6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2"/>
      <c r="U1120" s="2"/>
      <c r="V1120" s="79"/>
      <c r="W1120" s="146"/>
      <c r="X1120" s="129"/>
      <c r="Y1120" s="79"/>
      <c r="Z1120" s="77"/>
      <c r="AA1120" s="77"/>
      <c r="AB1120" s="2"/>
      <c r="AC1120" s="2"/>
      <c r="AD1120" s="239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</row>
    <row r="1121" spans="1:206" s="4" customFormat="1">
      <c r="A1121" s="6"/>
      <c r="B1121" s="6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2"/>
      <c r="U1121" s="2"/>
      <c r="V1121" s="79"/>
      <c r="W1121" s="146"/>
      <c r="X1121" s="129"/>
      <c r="Y1121" s="79"/>
      <c r="Z1121" s="77"/>
      <c r="AA1121" s="77"/>
      <c r="AB1121" s="2"/>
      <c r="AC1121" s="2"/>
      <c r="AD1121" s="239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</row>
    <row r="1122" spans="1:206" s="4" customFormat="1">
      <c r="A1122" s="6"/>
      <c r="B1122" s="6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2"/>
      <c r="U1122" s="2"/>
      <c r="V1122" s="79"/>
      <c r="W1122" s="146"/>
      <c r="X1122" s="129"/>
      <c r="Y1122" s="79"/>
      <c r="Z1122" s="77"/>
      <c r="AA1122" s="77"/>
      <c r="AB1122" s="2"/>
      <c r="AC1122" s="2"/>
      <c r="AD1122" s="239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</row>
    <row r="1123" spans="1:206" s="4" customFormat="1">
      <c r="A1123" s="6"/>
      <c r="B1123" s="6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2"/>
      <c r="U1123" s="2"/>
      <c r="V1123" s="79"/>
      <c r="W1123" s="146"/>
      <c r="X1123" s="129"/>
      <c r="Y1123" s="79"/>
      <c r="Z1123" s="77"/>
      <c r="AA1123" s="77"/>
      <c r="AB1123" s="2"/>
      <c r="AC1123" s="2"/>
      <c r="AD1123" s="239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</row>
    <row r="1124" spans="1:206" s="4" customFormat="1">
      <c r="A1124" s="6"/>
      <c r="B1124" s="6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2"/>
      <c r="U1124" s="2"/>
      <c r="V1124" s="79"/>
      <c r="W1124" s="146"/>
      <c r="X1124" s="129"/>
      <c r="Y1124" s="79"/>
      <c r="Z1124" s="77"/>
      <c r="AA1124" s="77"/>
      <c r="AB1124" s="2"/>
      <c r="AC1124" s="2"/>
      <c r="AD1124" s="239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</row>
    <row r="1125" spans="1:206" s="4" customFormat="1">
      <c r="A1125" s="6"/>
      <c r="B1125" s="6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2"/>
      <c r="U1125" s="2"/>
      <c r="V1125" s="79"/>
      <c r="W1125" s="146"/>
      <c r="X1125" s="129"/>
      <c r="Y1125" s="79"/>
      <c r="Z1125" s="77"/>
      <c r="AA1125" s="77"/>
      <c r="AB1125" s="2"/>
      <c r="AC1125" s="2"/>
      <c r="AD1125" s="239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</row>
    <row r="1126" spans="1:206" s="4" customFormat="1">
      <c r="A1126" s="6"/>
      <c r="B1126" s="6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2"/>
      <c r="U1126" s="2"/>
      <c r="V1126" s="79"/>
      <c r="W1126" s="146"/>
      <c r="X1126" s="129"/>
      <c r="Y1126" s="79"/>
      <c r="Z1126" s="77"/>
      <c r="AA1126" s="77"/>
      <c r="AB1126" s="2"/>
      <c r="AC1126" s="2"/>
      <c r="AD1126" s="239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</row>
    <row r="1127" spans="1:206" s="4" customFormat="1">
      <c r="A1127" s="6"/>
      <c r="B1127" s="6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2"/>
      <c r="U1127" s="2"/>
      <c r="V1127" s="79"/>
      <c r="W1127" s="146"/>
      <c r="X1127" s="129"/>
      <c r="Y1127" s="79"/>
      <c r="Z1127" s="77"/>
      <c r="AA1127" s="77"/>
      <c r="AB1127" s="2"/>
      <c r="AC1127" s="2"/>
      <c r="AD1127" s="239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</row>
    <row r="1128" spans="1:206" s="4" customFormat="1">
      <c r="A1128" s="6"/>
      <c r="B1128" s="6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2"/>
      <c r="U1128" s="2"/>
      <c r="V1128" s="79"/>
      <c r="W1128" s="146"/>
      <c r="X1128" s="129"/>
      <c r="Y1128" s="79"/>
      <c r="Z1128" s="77"/>
      <c r="AA1128" s="77"/>
      <c r="AB1128" s="2"/>
      <c r="AC1128" s="2"/>
      <c r="AD1128" s="239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</row>
    <row r="1129" spans="1:206" s="4" customFormat="1">
      <c r="A1129" s="6"/>
      <c r="B1129" s="6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2"/>
      <c r="U1129" s="2"/>
      <c r="V1129" s="79"/>
      <c r="W1129" s="146"/>
      <c r="X1129" s="129"/>
      <c r="Y1129" s="79"/>
      <c r="Z1129" s="77"/>
      <c r="AA1129" s="77"/>
      <c r="AB1129" s="2"/>
      <c r="AC1129" s="2"/>
      <c r="AD1129" s="239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</row>
    <row r="1130" spans="1:206" s="4" customFormat="1">
      <c r="A1130" s="6"/>
      <c r="B1130" s="6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2"/>
      <c r="U1130" s="2"/>
      <c r="V1130" s="79"/>
      <c r="W1130" s="146"/>
      <c r="X1130" s="129"/>
      <c r="Y1130" s="79"/>
      <c r="Z1130" s="77"/>
      <c r="AA1130" s="77"/>
      <c r="AB1130" s="2"/>
      <c r="AC1130" s="2"/>
      <c r="AD1130" s="239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</row>
    <row r="1131" spans="1:206" s="4" customFormat="1">
      <c r="A1131" s="6"/>
      <c r="B1131" s="6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2"/>
      <c r="U1131" s="2"/>
      <c r="V1131" s="79"/>
      <c r="W1131" s="146"/>
      <c r="X1131" s="129"/>
      <c r="Y1131" s="79"/>
      <c r="Z1131" s="77"/>
      <c r="AA1131" s="77"/>
      <c r="AB1131" s="2"/>
      <c r="AC1131" s="2"/>
      <c r="AD1131" s="239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</row>
    <row r="1132" spans="1:206" s="4" customFormat="1">
      <c r="A1132" s="6"/>
      <c r="B1132" s="6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2"/>
      <c r="U1132" s="2"/>
      <c r="V1132" s="79"/>
      <c r="W1132" s="146"/>
      <c r="X1132" s="129"/>
      <c r="Y1132" s="79"/>
      <c r="Z1132" s="77"/>
      <c r="AA1132" s="77"/>
      <c r="AB1132" s="2"/>
      <c r="AC1132" s="2"/>
      <c r="AD1132" s="239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</row>
    <row r="1133" spans="1:206" s="4" customFormat="1">
      <c r="A1133" s="6"/>
      <c r="B1133" s="6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2"/>
      <c r="U1133" s="2"/>
      <c r="V1133" s="79"/>
      <c r="W1133" s="146"/>
      <c r="X1133" s="129"/>
      <c r="Y1133" s="79"/>
      <c r="Z1133" s="77"/>
      <c r="AA1133" s="77"/>
      <c r="AB1133" s="2"/>
      <c r="AC1133" s="2"/>
      <c r="AD1133" s="239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</row>
    <row r="1134" spans="1:206" s="4" customFormat="1">
      <c r="A1134" s="6"/>
      <c r="B1134" s="6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2"/>
      <c r="U1134" s="2"/>
      <c r="V1134" s="79"/>
      <c r="W1134" s="146"/>
      <c r="X1134" s="129"/>
      <c r="Y1134" s="79"/>
      <c r="Z1134" s="77"/>
      <c r="AA1134" s="77"/>
      <c r="AB1134" s="2"/>
      <c r="AC1134" s="2"/>
      <c r="AD1134" s="239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</row>
    <row r="1135" spans="1:206" s="4" customFormat="1">
      <c r="A1135" s="6"/>
      <c r="B1135" s="6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2"/>
      <c r="U1135" s="2"/>
      <c r="V1135" s="79"/>
      <c r="W1135" s="146"/>
      <c r="X1135" s="129"/>
      <c r="Y1135" s="79"/>
      <c r="Z1135" s="77"/>
      <c r="AA1135" s="77"/>
      <c r="AB1135" s="2"/>
      <c r="AC1135" s="2"/>
      <c r="AD1135" s="239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</row>
    <row r="1136" spans="1:206" s="4" customFormat="1">
      <c r="A1136" s="6"/>
      <c r="B1136" s="6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2"/>
      <c r="U1136" s="2"/>
      <c r="V1136" s="79"/>
      <c r="W1136" s="146"/>
      <c r="X1136" s="129"/>
      <c r="Y1136" s="79"/>
      <c r="Z1136" s="77"/>
      <c r="AA1136" s="77"/>
      <c r="AB1136" s="2"/>
      <c r="AC1136" s="2"/>
      <c r="AD1136" s="239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</row>
    <row r="1137" spans="1:206" s="4" customFormat="1">
      <c r="A1137" s="6"/>
      <c r="B1137" s="6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2"/>
      <c r="U1137" s="2"/>
      <c r="V1137" s="79"/>
      <c r="W1137" s="146"/>
      <c r="X1137" s="129"/>
      <c r="Y1137" s="79"/>
      <c r="Z1137" s="77"/>
      <c r="AA1137" s="77"/>
      <c r="AB1137" s="2"/>
      <c r="AC1137" s="2"/>
      <c r="AD1137" s="239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</row>
    <row r="1138" spans="1:206" s="4" customFormat="1">
      <c r="A1138" s="6"/>
      <c r="B1138" s="6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2"/>
      <c r="U1138" s="2"/>
      <c r="V1138" s="79"/>
      <c r="W1138" s="146"/>
      <c r="X1138" s="129"/>
      <c r="Y1138" s="79"/>
      <c r="Z1138" s="77"/>
      <c r="AA1138" s="77"/>
      <c r="AB1138" s="2"/>
      <c r="AC1138" s="2"/>
      <c r="AD1138" s="239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</row>
    <row r="1139" spans="1:206" s="4" customFormat="1">
      <c r="A1139" s="6"/>
      <c r="B1139" s="6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2"/>
      <c r="U1139" s="2"/>
      <c r="V1139" s="79"/>
      <c r="W1139" s="146"/>
      <c r="X1139" s="129"/>
      <c r="Y1139" s="79"/>
      <c r="Z1139" s="77"/>
      <c r="AA1139" s="77"/>
      <c r="AB1139" s="2"/>
      <c r="AC1139" s="2"/>
      <c r="AD1139" s="239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</row>
    <row r="1140" spans="1:206" s="4" customFormat="1">
      <c r="A1140" s="6"/>
      <c r="B1140" s="6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2"/>
      <c r="U1140" s="2"/>
      <c r="V1140" s="79"/>
      <c r="W1140" s="146"/>
      <c r="X1140" s="129"/>
      <c r="Y1140" s="79"/>
      <c r="Z1140" s="77"/>
      <c r="AA1140" s="77"/>
      <c r="AB1140" s="2"/>
      <c r="AC1140" s="2"/>
      <c r="AD1140" s="239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</row>
    <row r="1141" spans="1:206" s="4" customFormat="1">
      <c r="A1141" s="6"/>
      <c r="B1141" s="6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2"/>
      <c r="U1141" s="2"/>
      <c r="V1141" s="79"/>
      <c r="W1141" s="146"/>
      <c r="X1141" s="129"/>
      <c r="Y1141" s="79"/>
      <c r="Z1141" s="77"/>
      <c r="AA1141" s="77"/>
      <c r="AB1141" s="2"/>
      <c r="AC1141" s="2"/>
      <c r="AD1141" s="239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</row>
    <row r="1142" spans="1:206" s="4" customFormat="1">
      <c r="A1142" s="6"/>
      <c r="B1142" s="6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2"/>
      <c r="U1142" s="2"/>
      <c r="V1142" s="79"/>
      <c r="W1142" s="146"/>
      <c r="X1142" s="129"/>
      <c r="Y1142" s="79"/>
      <c r="Z1142" s="77"/>
      <c r="AA1142" s="77"/>
      <c r="AB1142" s="2"/>
      <c r="AC1142" s="2"/>
      <c r="AD1142" s="239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</row>
    <row r="1143" spans="1:206" s="4" customFormat="1">
      <c r="A1143" s="6"/>
      <c r="B1143" s="6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2"/>
      <c r="U1143" s="2"/>
      <c r="V1143" s="79"/>
      <c r="W1143" s="146"/>
      <c r="X1143" s="129"/>
      <c r="Y1143" s="79"/>
      <c r="Z1143" s="77"/>
      <c r="AA1143" s="77"/>
      <c r="AB1143" s="2"/>
      <c r="AC1143" s="2"/>
      <c r="AD1143" s="239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</row>
    <row r="1144" spans="1:206" s="4" customFormat="1">
      <c r="A1144" s="6"/>
      <c r="B1144" s="6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2"/>
      <c r="U1144" s="2"/>
      <c r="V1144" s="79"/>
      <c r="W1144" s="146"/>
      <c r="X1144" s="129"/>
      <c r="Y1144" s="79"/>
      <c r="Z1144" s="77"/>
      <c r="AA1144" s="77"/>
      <c r="AB1144" s="2"/>
      <c r="AC1144" s="2"/>
      <c r="AD1144" s="239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</row>
    <row r="1145" spans="1:206" s="4" customFormat="1">
      <c r="A1145" s="6"/>
      <c r="B1145" s="6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2"/>
      <c r="U1145" s="2"/>
      <c r="V1145" s="79"/>
      <c r="W1145" s="146"/>
      <c r="X1145" s="129"/>
      <c r="Y1145" s="79"/>
      <c r="Z1145" s="77"/>
      <c r="AA1145" s="77"/>
      <c r="AB1145" s="2"/>
      <c r="AC1145" s="2"/>
      <c r="AD1145" s="239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</row>
    <row r="1146" spans="1:206" s="4" customFormat="1">
      <c r="A1146" s="6"/>
      <c r="B1146" s="6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2"/>
      <c r="U1146" s="2"/>
      <c r="V1146" s="79"/>
      <c r="W1146" s="146"/>
      <c r="X1146" s="129"/>
      <c r="Y1146" s="79"/>
      <c r="Z1146" s="77"/>
      <c r="AA1146" s="77"/>
      <c r="AB1146" s="2"/>
      <c r="AC1146" s="2"/>
      <c r="AD1146" s="239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</row>
    <row r="1147" spans="1:206" s="4" customFormat="1">
      <c r="A1147" s="6"/>
      <c r="B1147" s="6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2"/>
      <c r="U1147" s="2"/>
      <c r="V1147" s="79"/>
      <c r="W1147" s="146"/>
      <c r="X1147" s="129"/>
      <c r="Y1147" s="79"/>
      <c r="Z1147" s="77"/>
      <c r="AA1147" s="77"/>
      <c r="AB1147" s="2"/>
      <c r="AC1147" s="2"/>
      <c r="AD1147" s="239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</row>
    <row r="1148" spans="1:206" s="4" customFormat="1">
      <c r="A1148" s="6"/>
      <c r="B1148" s="6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2"/>
      <c r="U1148" s="2"/>
      <c r="V1148" s="79"/>
      <c r="W1148" s="146"/>
      <c r="X1148" s="129"/>
      <c r="Y1148" s="79"/>
      <c r="Z1148" s="77"/>
      <c r="AA1148" s="77"/>
      <c r="AB1148" s="2"/>
      <c r="AC1148" s="2"/>
      <c r="AD1148" s="239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</row>
    <row r="1149" spans="1:206" s="4" customFormat="1">
      <c r="A1149" s="6"/>
      <c r="B1149" s="6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2"/>
      <c r="U1149" s="2"/>
      <c r="V1149" s="79"/>
      <c r="W1149" s="146"/>
      <c r="X1149" s="129"/>
      <c r="Y1149" s="79"/>
      <c r="Z1149" s="77"/>
      <c r="AA1149" s="77"/>
      <c r="AB1149" s="2"/>
      <c r="AC1149" s="2"/>
      <c r="AD1149" s="239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</row>
    <row r="1150" spans="1:206" s="4" customFormat="1">
      <c r="A1150" s="6"/>
      <c r="B1150" s="6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2"/>
      <c r="U1150" s="2"/>
      <c r="V1150" s="79"/>
      <c r="W1150" s="146"/>
      <c r="X1150" s="129"/>
      <c r="Y1150" s="79"/>
      <c r="Z1150" s="77"/>
      <c r="AA1150" s="77"/>
      <c r="AB1150" s="2"/>
      <c r="AC1150" s="2"/>
      <c r="AD1150" s="239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</row>
    <row r="1151" spans="1:206" s="4" customFormat="1">
      <c r="A1151" s="6"/>
      <c r="B1151" s="6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2"/>
      <c r="U1151" s="2"/>
      <c r="V1151" s="79"/>
      <c r="W1151" s="146"/>
      <c r="X1151" s="129"/>
      <c r="Y1151" s="79"/>
      <c r="Z1151" s="77"/>
      <c r="AA1151" s="77"/>
      <c r="AB1151" s="2"/>
      <c r="AC1151" s="2"/>
      <c r="AD1151" s="239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</row>
    <row r="1152" spans="1:206" s="4" customFormat="1">
      <c r="A1152" s="6"/>
      <c r="B1152" s="6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2"/>
      <c r="U1152" s="2"/>
      <c r="V1152" s="79"/>
      <c r="W1152" s="146"/>
      <c r="X1152" s="129"/>
      <c r="Y1152" s="79"/>
      <c r="Z1152" s="77"/>
      <c r="AA1152" s="77"/>
      <c r="AB1152" s="2"/>
      <c r="AC1152" s="2"/>
      <c r="AD1152" s="239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</row>
    <row r="1153" spans="1:206" s="4" customFormat="1">
      <c r="A1153" s="6"/>
      <c r="B1153" s="6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2"/>
      <c r="U1153" s="2"/>
      <c r="V1153" s="79"/>
      <c r="W1153" s="146"/>
      <c r="X1153" s="129"/>
      <c r="Y1153" s="79"/>
      <c r="Z1153" s="77"/>
      <c r="AA1153" s="77"/>
      <c r="AB1153" s="2"/>
      <c r="AC1153" s="2"/>
      <c r="AD1153" s="239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</row>
    <row r="1154" spans="1:206" s="4" customFormat="1">
      <c r="A1154" s="6"/>
      <c r="B1154" s="6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2"/>
      <c r="U1154" s="2"/>
      <c r="V1154" s="79"/>
      <c r="W1154" s="146"/>
      <c r="X1154" s="129"/>
      <c r="Y1154" s="79"/>
      <c r="Z1154" s="77"/>
      <c r="AA1154" s="77"/>
      <c r="AB1154" s="2"/>
      <c r="AC1154" s="2"/>
      <c r="AD1154" s="239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</row>
    <row r="1155" spans="1:206" s="4" customFormat="1">
      <c r="A1155" s="6"/>
      <c r="B1155" s="6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2"/>
      <c r="U1155" s="2"/>
      <c r="V1155" s="79"/>
      <c r="W1155" s="146"/>
      <c r="X1155" s="129"/>
      <c r="Y1155" s="79"/>
      <c r="Z1155" s="77"/>
      <c r="AA1155" s="77"/>
      <c r="AB1155" s="2"/>
      <c r="AC1155" s="2"/>
      <c r="AD1155" s="239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</row>
    <row r="1156" spans="1:206" s="4" customFormat="1">
      <c r="A1156" s="6"/>
      <c r="B1156" s="6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2"/>
      <c r="U1156" s="2"/>
      <c r="V1156" s="79"/>
      <c r="W1156" s="146"/>
      <c r="X1156" s="129"/>
      <c r="Y1156" s="79"/>
      <c r="Z1156" s="77"/>
      <c r="AA1156" s="77"/>
      <c r="AB1156" s="2"/>
      <c r="AC1156" s="2"/>
      <c r="AD1156" s="239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</row>
    <row r="1157" spans="1:206" s="4" customFormat="1">
      <c r="A1157" s="6"/>
      <c r="B1157" s="6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2"/>
      <c r="U1157" s="2"/>
      <c r="V1157" s="79"/>
      <c r="W1157" s="146"/>
      <c r="X1157" s="129"/>
      <c r="Y1157" s="79"/>
      <c r="Z1157" s="77"/>
      <c r="AA1157" s="77"/>
      <c r="AB1157" s="2"/>
      <c r="AC1157" s="2"/>
      <c r="AD1157" s="239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</row>
    <row r="1158" spans="1:206" s="4" customFormat="1">
      <c r="A1158" s="6"/>
      <c r="B1158" s="6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2"/>
      <c r="U1158" s="2"/>
      <c r="V1158" s="79"/>
      <c r="W1158" s="146"/>
      <c r="X1158" s="129"/>
      <c r="Y1158" s="79"/>
      <c r="Z1158" s="77"/>
      <c r="AA1158" s="77"/>
      <c r="AB1158" s="2"/>
      <c r="AC1158" s="2"/>
      <c r="AD1158" s="239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</row>
    <row r="1159" spans="1:206" s="4" customFormat="1">
      <c r="A1159" s="6"/>
      <c r="B1159" s="6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2"/>
      <c r="U1159" s="2"/>
      <c r="V1159" s="79"/>
      <c r="W1159" s="146"/>
      <c r="X1159" s="129"/>
      <c r="Y1159" s="79"/>
      <c r="Z1159" s="77"/>
      <c r="AA1159" s="77"/>
      <c r="AB1159" s="2"/>
      <c r="AC1159" s="2"/>
      <c r="AD1159" s="239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</row>
    <row r="1160" spans="1:206" s="4" customFormat="1">
      <c r="A1160" s="6"/>
      <c r="B1160" s="6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2"/>
      <c r="U1160" s="2"/>
      <c r="V1160" s="79"/>
      <c r="W1160" s="146"/>
      <c r="X1160" s="129"/>
      <c r="Y1160" s="79"/>
      <c r="Z1160" s="77"/>
      <c r="AA1160" s="77"/>
      <c r="AB1160" s="2"/>
      <c r="AC1160" s="2"/>
      <c r="AD1160" s="239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</row>
    <row r="1161" spans="1:206" s="4" customFormat="1">
      <c r="A1161" s="6"/>
      <c r="B1161" s="6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2"/>
      <c r="U1161" s="2"/>
      <c r="V1161" s="79"/>
      <c r="W1161" s="146"/>
      <c r="X1161" s="129"/>
      <c r="Y1161" s="79"/>
      <c r="Z1161" s="77"/>
      <c r="AA1161" s="77"/>
      <c r="AB1161" s="2"/>
      <c r="AC1161" s="2"/>
      <c r="AD1161" s="239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</row>
    <row r="1162" spans="1:206" s="4" customFormat="1">
      <c r="A1162" s="6"/>
      <c r="B1162" s="6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2"/>
      <c r="U1162" s="2"/>
      <c r="V1162" s="79"/>
      <c r="W1162" s="146"/>
      <c r="X1162" s="129"/>
      <c r="Y1162" s="79"/>
      <c r="Z1162" s="77"/>
      <c r="AA1162" s="77"/>
      <c r="AB1162" s="2"/>
      <c r="AC1162" s="2"/>
      <c r="AD1162" s="239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</row>
    <row r="1163" spans="1:206" s="4" customFormat="1">
      <c r="A1163" s="6"/>
      <c r="B1163" s="6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2"/>
      <c r="U1163" s="2"/>
      <c r="V1163" s="79"/>
      <c r="W1163" s="146"/>
      <c r="X1163" s="129"/>
      <c r="Y1163" s="79"/>
      <c r="Z1163" s="77"/>
      <c r="AA1163" s="77"/>
      <c r="AB1163" s="2"/>
      <c r="AC1163" s="2"/>
      <c r="AD1163" s="239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</row>
    <row r="1164" spans="1:206" s="4" customFormat="1">
      <c r="A1164" s="6"/>
      <c r="B1164" s="6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2"/>
      <c r="U1164" s="2"/>
      <c r="V1164" s="79"/>
      <c r="W1164" s="146"/>
      <c r="X1164" s="129"/>
      <c r="Y1164" s="79"/>
      <c r="Z1164" s="77"/>
      <c r="AA1164" s="77"/>
      <c r="AB1164" s="2"/>
      <c r="AC1164" s="2"/>
      <c r="AD1164" s="239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</row>
    <row r="1165" spans="1:206" s="4" customFormat="1">
      <c r="A1165" s="6"/>
      <c r="B1165" s="6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2"/>
      <c r="U1165" s="2"/>
      <c r="V1165" s="79"/>
      <c r="W1165" s="146"/>
      <c r="X1165" s="129"/>
      <c r="Y1165" s="79"/>
      <c r="Z1165" s="77"/>
      <c r="AA1165" s="77"/>
      <c r="AB1165" s="2"/>
      <c r="AC1165" s="2"/>
      <c r="AD1165" s="239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</row>
    <row r="1166" spans="1:206" s="4" customFormat="1">
      <c r="A1166" s="6"/>
      <c r="B1166" s="6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2"/>
      <c r="U1166" s="2"/>
      <c r="V1166" s="79"/>
      <c r="W1166" s="146"/>
      <c r="X1166" s="129"/>
      <c r="Y1166" s="79"/>
      <c r="Z1166" s="77"/>
      <c r="AA1166" s="77"/>
      <c r="AB1166" s="2"/>
      <c r="AC1166" s="2"/>
      <c r="AD1166" s="239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</row>
    <row r="1167" spans="1:206" s="4" customFormat="1">
      <c r="A1167" s="6"/>
      <c r="B1167" s="6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2"/>
      <c r="U1167" s="2"/>
      <c r="V1167" s="79"/>
      <c r="W1167" s="146"/>
      <c r="X1167" s="129"/>
      <c r="Y1167" s="79"/>
      <c r="Z1167" s="77"/>
      <c r="AA1167" s="77"/>
      <c r="AB1167" s="2"/>
      <c r="AC1167" s="2"/>
      <c r="AD1167" s="239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</row>
    <row r="1168" spans="1:206" s="4" customFormat="1">
      <c r="A1168" s="6"/>
      <c r="B1168" s="6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2"/>
      <c r="U1168" s="2"/>
      <c r="V1168" s="79"/>
      <c r="W1168" s="146"/>
      <c r="X1168" s="129"/>
      <c r="Y1168" s="79"/>
      <c r="Z1168" s="77"/>
      <c r="AA1168" s="77"/>
      <c r="AB1168" s="2"/>
      <c r="AC1168" s="2"/>
      <c r="AD1168" s="239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</row>
    <row r="1169" spans="1:206" s="4" customFormat="1">
      <c r="A1169" s="6"/>
      <c r="B1169" s="6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2"/>
      <c r="U1169" s="2"/>
      <c r="V1169" s="79"/>
      <c r="W1169" s="146"/>
      <c r="X1169" s="129"/>
      <c r="Y1169" s="79"/>
      <c r="Z1169" s="77"/>
      <c r="AA1169" s="77"/>
      <c r="AB1169" s="2"/>
      <c r="AC1169" s="2"/>
      <c r="AD1169" s="239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</row>
    <row r="1170" spans="1:206" s="4" customFormat="1">
      <c r="A1170" s="6"/>
      <c r="B1170" s="6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2"/>
      <c r="U1170" s="2"/>
      <c r="V1170" s="79"/>
      <c r="W1170" s="146"/>
      <c r="X1170" s="129"/>
      <c r="Y1170" s="79"/>
      <c r="Z1170" s="77"/>
      <c r="AA1170" s="77"/>
      <c r="AB1170" s="2"/>
      <c r="AC1170" s="2"/>
      <c r="AD1170" s="239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</row>
    <row r="1171" spans="1:206" s="4" customFormat="1">
      <c r="A1171" s="6"/>
      <c r="B1171" s="6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2"/>
      <c r="U1171" s="2"/>
      <c r="V1171" s="79"/>
      <c r="W1171" s="146"/>
      <c r="X1171" s="129"/>
      <c r="Y1171" s="79"/>
      <c r="Z1171" s="77"/>
      <c r="AA1171" s="77"/>
      <c r="AB1171" s="2"/>
      <c r="AC1171" s="2"/>
      <c r="AD1171" s="239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</row>
    <row r="1172" spans="1:206" s="4" customFormat="1">
      <c r="A1172" s="6"/>
      <c r="B1172" s="6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2"/>
      <c r="U1172" s="2"/>
      <c r="V1172" s="79"/>
      <c r="W1172" s="146"/>
      <c r="X1172" s="129"/>
      <c r="Y1172" s="79"/>
      <c r="Z1172" s="77"/>
      <c r="AA1172" s="77"/>
      <c r="AB1172" s="2"/>
      <c r="AC1172" s="2"/>
      <c r="AD1172" s="239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  <c r="GX1172" s="1"/>
    </row>
    <row r="1173" spans="1:206" s="4" customFormat="1">
      <c r="A1173" s="6"/>
      <c r="B1173" s="6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2"/>
      <c r="U1173" s="2"/>
      <c r="V1173" s="79"/>
      <c r="W1173" s="146"/>
      <c r="X1173" s="129"/>
      <c r="Y1173" s="79"/>
      <c r="Z1173" s="77"/>
      <c r="AA1173" s="77"/>
      <c r="AB1173" s="2"/>
      <c r="AC1173" s="2"/>
      <c r="AD1173" s="239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</row>
    <row r="1174" spans="1:206" s="4" customFormat="1">
      <c r="A1174" s="6"/>
      <c r="B1174" s="6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2"/>
      <c r="U1174" s="2"/>
      <c r="V1174" s="79"/>
      <c r="W1174" s="146"/>
      <c r="X1174" s="129"/>
      <c r="Y1174" s="79"/>
      <c r="Z1174" s="77"/>
      <c r="AA1174" s="77"/>
      <c r="AB1174" s="2"/>
      <c r="AC1174" s="2"/>
      <c r="AD1174" s="239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</row>
    <row r="1175" spans="1:206" s="4" customFormat="1">
      <c r="A1175" s="6"/>
      <c r="B1175" s="6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2"/>
      <c r="U1175" s="2"/>
      <c r="V1175" s="79"/>
      <c r="W1175" s="146"/>
      <c r="X1175" s="129"/>
      <c r="Y1175" s="79"/>
      <c r="Z1175" s="77"/>
      <c r="AA1175" s="77"/>
      <c r="AB1175" s="2"/>
      <c r="AC1175" s="2"/>
      <c r="AD1175" s="239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</row>
    <row r="1176" spans="1:206" s="4" customFormat="1">
      <c r="A1176" s="6"/>
      <c r="B1176" s="6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2"/>
      <c r="U1176" s="2"/>
      <c r="V1176" s="79"/>
      <c r="W1176" s="146"/>
      <c r="X1176" s="129"/>
      <c r="Y1176" s="79"/>
      <c r="Z1176" s="77"/>
      <c r="AA1176" s="77"/>
      <c r="AB1176" s="2"/>
      <c r="AC1176" s="2"/>
      <c r="AD1176" s="239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</row>
    <row r="1177" spans="1:206" s="4" customFormat="1">
      <c r="A1177" s="6"/>
      <c r="B1177" s="6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2"/>
      <c r="U1177" s="2"/>
      <c r="V1177" s="79"/>
      <c r="W1177" s="146"/>
      <c r="X1177" s="129"/>
      <c r="Y1177" s="79"/>
      <c r="Z1177" s="77"/>
      <c r="AA1177" s="77"/>
      <c r="AB1177" s="2"/>
      <c r="AC1177" s="2"/>
      <c r="AD1177" s="239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</row>
    <row r="1178" spans="1:206" s="4" customFormat="1">
      <c r="A1178" s="6"/>
      <c r="B1178" s="6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2"/>
      <c r="U1178" s="2"/>
      <c r="V1178" s="79"/>
      <c r="W1178" s="146"/>
      <c r="X1178" s="129"/>
      <c r="Y1178" s="79"/>
      <c r="Z1178" s="77"/>
      <c r="AA1178" s="77"/>
      <c r="AB1178" s="2"/>
      <c r="AC1178" s="2"/>
      <c r="AD1178" s="239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</row>
    <row r="1179" spans="1:206" s="4" customFormat="1">
      <c r="A1179" s="6"/>
      <c r="B1179" s="6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2"/>
      <c r="U1179" s="2"/>
      <c r="V1179" s="79"/>
      <c r="W1179" s="146"/>
      <c r="X1179" s="129"/>
      <c r="Y1179" s="79"/>
      <c r="Z1179" s="77"/>
      <c r="AA1179" s="77"/>
      <c r="AB1179" s="2"/>
      <c r="AC1179" s="2"/>
      <c r="AD1179" s="239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</row>
    <row r="1180" spans="1:206" s="4" customFormat="1">
      <c r="A1180" s="6"/>
      <c r="B1180" s="6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2"/>
      <c r="U1180" s="2"/>
      <c r="V1180" s="79"/>
      <c r="W1180" s="146"/>
      <c r="X1180" s="129"/>
      <c r="Y1180" s="79"/>
      <c r="Z1180" s="77"/>
      <c r="AA1180" s="77"/>
      <c r="AB1180" s="2"/>
      <c r="AC1180" s="2"/>
      <c r="AD1180" s="239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</row>
    <row r="1181" spans="1:206" s="4" customFormat="1">
      <c r="A1181" s="6"/>
      <c r="B1181" s="6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2"/>
      <c r="U1181" s="2"/>
      <c r="V1181" s="79"/>
      <c r="W1181" s="146"/>
      <c r="X1181" s="129"/>
      <c r="Y1181" s="79"/>
      <c r="Z1181" s="77"/>
      <c r="AA1181" s="77"/>
      <c r="AB1181" s="2"/>
      <c r="AC1181" s="2"/>
      <c r="AD1181" s="239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</row>
    <row r="1182" spans="1:206" s="4" customFormat="1">
      <c r="A1182" s="6"/>
      <c r="B1182" s="6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2"/>
      <c r="U1182" s="2"/>
      <c r="V1182" s="79"/>
      <c r="W1182" s="146"/>
      <c r="X1182" s="129"/>
      <c r="Y1182" s="79"/>
      <c r="Z1182" s="77"/>
      <c r="AA1182" s="77"/>
      <c r="AB1182" s="2"/>
      <c r="AC1182" s="2"/>
      <c r="AD1182" s="239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</row>
    <row r="1183" spans="1:206" s="4" customFormat="1">
      <c r="A1183" s="6"/>
      <c r="B1183" s="6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2"/>
      <c r="U1183" s="2"/>
      <c r="V1183" s="79"/>
      <c r="W1183" s="146"/>
      <c r="X1183" s="129"/>
      <c r="Y1183" s="79"/>
      <c r="Z1183" s="77"/>
      <c r="AA1183" s="77"/>
      <c r="AB1183" s="2"/>
      <c r="AC1183" s="2"/>
      <c r="AD1183" s="239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</row>
    <row r="1184" spans="1:206" s="4" customFormat="1">
      <c r="A1184" s="6"/>
      <c r="B1184" s="6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2"/>
      <c r="U1184" s="2"/>
      <c r="V1184" s="79"/>
      <c r="W1184" s="146"/>
      <c r="X1184" s="129"/>
      <c r="Y1184" s="79"/>
      <c r="Z1184" s="77"/>
      <c r="AA1184" s="77"/>
      <c r="AB1184" s="2"/>
      <c r="AC1184" s="2"/>
      <c r="AD1184" s="239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</row>
    <row r="1185" spans="1:206" s="4" customFormat="1">
      <c r="A1185" s="6"/>
      <c r="B1185" s="6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2"/>
      <c r="U1185" s="2"/>
      <c r="V1185" s="79"/>
      <c r="W1185" s="146"/>
      <c r="X1185" s="129"/>
      <c r="Y1185" s="79"/>
      <c r="Z1185" s="77"/>
      <c r="AA1185" s="77"/>
      <c r="AB1185" s="2"/>
      <c r="AC1185" s="2"/>
      <c r="AD1185" s="239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</row>
    <row r="1186" spans="1:206" s="4" customFormat="1">
      <c r="A1186" s="6"/>
      <c r="B1186" s="6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2"/>
      <c r="U1186" s="2"/>
      <c r="V1186" s="79"/>
      <c r="W1186" s="146"/>
      <c r="X1186" s="129"/>
      <c r="Y1186" s="79"/>
      <c r="Z1186" s="77"/>
      <c r="AA1186" s="77"/>
      <c r="AB1186" s="2"/>
      <c r="AC1186" s="2"/>
      <c r="AD1186" s="239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  <c r="GX1186" s="1"/>
    </row>
    <row r="1187" spans="1:206" s="4" customFormat="1">
      <c r="A1187" s="6"/>
      <c r="B1187" s="6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2"/>
      <c r="U1187" s="2"/>
      <c r="V1187" s="79"/>
      <c r="W1187" s="146"/>
      <c r="X1187" s="129"/>
      <c r="Y1187" s="79"/>
      <c r="Z1187" s="77"/>
      <c r="AA1187" s="77"/>
      <c r="AB1187" s="2"/>
      <c r="AC1187" s="2"/>
      <c r="AD1187" s="239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</row>
    <row r="1188" spans="1:206" s="4" customFormat="1">
      <c r="A1188" s="6"/>
      <c r="B1188" s="6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2"/>
      <c r="U1188" s="2"/>
      <c r="V1188" s="79"/>
      <c r="W1188" s="146"/>
      <c r="X1188" s="129"/>
      <c r="Y1188" s="79"/>
      <c r="Z1188" s="77"/>
      <c r="AA1188" s="77"/>
      <c r="AB1188" s="2"/>
      <c r="AC1188" s="2"/>
      <c r="AD1188" s="239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</row>
    <row r="1189" spans="1:206" s="4" customFormat="1">
      <c r="A1189" s="6"/>
      <c r="B1189" s="6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2"/>
      <c r="U1189" s="2"/>
      <c r="V1189" s="79"/>
      <c r="W1189" s="146"/>
      <c r="X1189" s="129"/>
      <c r="Y1189" s="79"/>
      <c r="Z1189" s="77"/>
      <c r="AA1189" s="77"/>
      <c r="AB1189" s="2"/>
      <c r="AC1189" s="2"/>
      <c r="AD1189" s="239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</row>
    <row r="1190" spans="1:206" s="4" customFormat="1">
      <c r="A1190" s="6"/>
      <c r="B1190" s="6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2"/>
      <c r="U1190" s="2"/>
      <c r="V1190" s="79"/>
      <c r="W1190" s="146"/>
      <c r="X1190" s="129"/>
      <c r="Y1190" s="79"/>
      <c r="Z1190" s="77"/>
      <c r="AA1190" s="77"/>
      <c r="AB1190" s="2"/>
      <c r="AC1190" s="2"/>
      <c r="AD1190" s="239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</row>
    <row r="1191" spans="1:206" s="4" customFormat="1">
      <c r="A1191" s="6"/>
      <c r="B1191" s="6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2"/>
      <c r="U1191" s="2"/>
      <c r="V1191" s="79"/>
      <c r="W1191" s="146"/>
      <c r="X1191" s="129"/>
      <c r="Y1191" s="79"/>
      <c r="Z1191" s="77"/>
      <c r="AA1191" s="77"/>
      <c r="AB1191" s="2"/>
      <c r="AC1191" s="2"/>
      <c r="AD1191" s="239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</row>
    <row r="1192" spans="1:206" s="4" customFormat="1">
      <c r="A1192" s="6"/>
      <c r="B1192" s="6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"/>
      <c r="U1192" s="2"/>
      <c r="V1192" s="79"/>
      <c r="W1192" s="146"/>
      <c r="X1192" s="129"/>
      <c r="Y1192" s="79"/>
      <c r="Z1192" s="77"/>
      <c r="AA1192" s="77"/>
      <c r="AB1192" s="2"/>
      <c r="AC1192" s="2"/>
      <c r="AD1192" s="239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</row>
    <row r="1193" spans="1:206" s="4" customFormat="1">
      <c r="A1193" s="6"/>
      <c r="B1193" s="6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"/>
      <c r="U1193" s="2"/>
      <c r="V1193" s="79"/>
      <c r="W1193" s="146"/>
      <c r="X1193" s="129"/>
      <c r="Y1193" s="79"/>
      <c r="Z1193" s="77"/>
      <c r="AA1193" s="77"/>
      <c r="AB1193" s="2"/>
      <c r="AC1193" s="2"/>
      <c r="AD1193" s="239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</row>
    <row r="1194" spans="1:206" s="4" customFormat="1">
      <c r="A1194" s="6"/>
      <c r="B1194" s="6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"/>
      <c r="U1194" s="2"/>
      <c r="V1194" s="79"/>
      <c r="W1194" s="146"/>
      <c r="X1194" s="129"/>
      <c r="Y1194" s="79"/>
      <c r="Z1194" s="77"/>
      <c r="AA1194" s="77"/>
      <c r="AB1194" s="2"/>
      <c r="AC1194" s="2"/>
      <c r="AD1194" s="239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</row>
    <row r="1195" spans="1:206" s="4" customFormat="1">
      <c r="A1195" s="6"/>
      <c r="B1195" s="6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"/>
      <c r="U1195" s="2"/>
      <c r="V1195" s="79"/>
      <c r="W1195" s="146"/>
      <c r="X1195" s="129"/>
      <c r="Y1195" s="79"/>
      <c r="Z1195" s="77"/>
      <c r="AA1195" s="77"/>
      <c r="AB1195" s="2"/>
      <c r="AC1195" s="2"/>
      <c r="AD1195" s="239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</row>
    <row r="1196" spans="1:206" s="4" customFormat="1">
      <c r="A1196" s="6"/>
      <c r="B1196" s="6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2"/>
      <c r="U1196" s="2"/>
      <c r="V1196" s="79"/>
      <c r="W1196" s="146"/>
      <c r="X1196" s="129"/>
      <c r="Y1196" s="79"/>
      <c r="Z1196" s="77"/>
      <c r="AA1196" s="77"/>
      <c r="AB1196" s="2"/>
      <c r="AC1196" s="2"/>
      <c r="AD1196" s="239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</row>
    <row r="1197" spans="1:206" s="4" customFormat="1">
      <c r="A1197" s="6"/>
      <c r="B1197" s="6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2"/>
      <c r="U1197" s="2"/>
      <c r="V1197" s="79"/>
      <c r="W1197" s="146"/>
      <c r="X1197" s="129"/>
      <c r="Y1197" s="79"/>
      <c r="Z1197" s="77"/>
      <c r="AA1197" s="77"/>
      <c r="AB1197" s="2"/>
      <c r="AC1197" s="2"/>
      <c r="AD1197" s="239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</row>
    <row r="1198" spans="1:206" s="4" customFormat="1">
      <c r="A1198" s="6"/>
      <c r="B1198" s="6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2"/>
      <c r="U1198" s="2"/>
      <c r="V1198" s="79"/>
      <c r="W1198" s="146"/>
      <c r="X1198" s="129"/>
      <c r="Y1198" s="79"/>
      <c r="Z1198" s="77"/>
      <c r="AA1198" s="77"/>
      <c r="AB1198" s="2"/>
      <c r="AC1198" s="2"/>
      <c r="AD1198" s="239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</row>
    <row r="1199" spans="1:206" s="4" customFormat="1">
      <c r="A1199" s="6"/>
      <c r="B1199" s="6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2"/>
      <c r="U1199" s="2"/>
      <c r="V1199" s="79"/>
      <c r="W1199" s="146"/>
      <c r="X1199" s="129"/>
      <c r="Y1199" s="79"/>
      <c r="Z1199" s="77"/>
      <c r="AA1199" s="77"/>
      <c r="AB1199" s="2"/>
      <c r="AC1199" s="2"/>
      <c r="AD1199" s="239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</row>
    <row r="1200" spans="1:206" s="4" customFormat="1">
      <c r="A1200" s="6"/>
      <c r="B1200" s="6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"/>
      <c r="U1200" s="2"/>
      <c r="V1200" s="79"/>
      <c r="W1200" s="146"/>
      <c r="X1200" s="129"/>
      <c r="Y1200" s="79"/>
      <c r="Z1200" s="77"/>
      <c r="AA1200" s="77"/>
      <c r="AB1200" s="2"/>
      <c r="AC1200" s="2"/>
      <c r="AD1200" s="239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</row>
    <row r="1201" spans="1:206" s="4" customFormat="1">
      <c r="A1201" s="6"/>
      <c r="B1201" s="6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"/>
      <c r="U1201" s="2"/>
      <c r="V1201" s="79"/>
      <c r="W1201" s="146"/>
      <c r="X1201" s="129"/>
      <c r="Y1201" s="79"/>
      <c r="Z1201" s="77"/>
      <c r="AA1201" s="77"/>
      <c r="AB1201" s="2"/>
      <c r="AC1201" s="2"/>
      <c r="AD1201" s="239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</row>
    <row r="1202" spans="1:206" s="4" customFormat="1">
      <c r="A1202" s="6"/>
      <c r="B1202" s="6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"/>
      <c r="U1202" s="2"/>
      <c r="V1202" s="79"/>
      <c r="W1202" s="146"/>
      <c r="X1202" s="129"/>
      <c r="Y1202" s="79"/>
      <c r="Z1202" s="77"/>
      <c r="AA1202" s="77"/>
      <c r="AB1202" s="2"/>
      <c r="AC1202" s="2"/>
      <c r="AD1202" s="239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</row>
    <row r="1203" spans="1:206" s="4" customFormat="1">
      <c r="A1203" s="6"/>
      <c r="B1203" s="6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"/>
      <c r="U1203" s="2"/>
      <c r="V1203" s="79"/>
      <c r="W1203" s="146"/>
      <c r="X1203" s="129"/>
      <c r="Y1203" s="79"/>
      <c r="Z1203" s="77"/>
      <c r="AA1203" s="77"/>
      <c r="AB1203" s="2"/>
      <c r="AC1203" s="2"/>
      <c r="AD1203" s="239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</row>
    <row r="1204" spans="1:206" s="4" customFormat="1">
      <c r="A1204" s="6"/>
      <c r="B1204" s="6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2"/>
      <c r="U1204" s="2"/>
      <c r="V1204" s="79"/>
      <c r="W1204" s="146"/>
      <c r="X1204" s="129"/>
      <c r="Y1204" s="79"/>
      <c r="Z1204" s="77"/>
      <c r="AA1204" s="77"/>
      <c r="AB1204" s="2"/>
      <c r="AC1204" s="2"/>
      <c r="AD1204" s="239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</row>
    <row r="1205" spans="1:206" s="4" customFormat="1">
      <c r="A1205" s="6"/>
      <c r="B1205" s="6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2"/>
      <c r="U1205" s="2"/>
      <c r="V1205" s="79"/>
      <c r="W1205" s="146"/>
      <c r="X1205" s="129"/>
      <c r="Y1205" s="79"/>
      <c r="Z1205" s="77"/>
      <c r="AA1205" s="77"/>
      <c r="AB1205" s="2"/>
      <c r="AC1205" s="2"/>
      <c r="AD1205" s="239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</row>
    <row r="1206" spans="1:206" s="4" customFormat="1">
      <c r="A1206" s="6"/>
      <c r="B1206" s="6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2"/>
      <c r="U1206" s="2"/>
      <c r="V1206" s="79"/>
      <c r="W1206" s="146"/>
      <c r="X1206" s="129"/>
      <c r="Y1206" s="79"/>
      <c r="Z1206" s="77"/>
      <c r="AA1206" s="77"/>
      <c r="AB1206" s="2"/>
      <c r="AC1206" s="2"/>
      <c r="AD1206" s="239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</row>
    <row r="1207" spans="1:206" s="4" customFormat="1">
      <c r="A1207" s="6"/>
      <c r="B1207" s="6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2"/>
      <c r="U1207" s="2"/>
      <c r="V1207" s="79"/>
      <c r="W1207" s="146"/>
      <c r="X1207" s="129"/>
      <c r="Y1207" s="79"/>
      <c r="Z1207" s="77"/>
      <c r="AA1207" s="77"/>
      <c r="AB1207" s="2"/>
      <c r="AC1207" s="2"/>
      <c r="AD1207" s="239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</row>
    <row r="1208" spans="1:206" s="4" customFormat="1">
      <c r="A1208" s="6"/>
      <c r="B1208" s="6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2"/>
      <c r="U1208" s="2"/>
      <c r="V1208" s="79"/>
      <c r="W1208" s="146"/>
      <c r="X1208" s="129"/>
      <c r="Y1208" s="79"/>
      <c r="Z1208" s="77"/>
      <c r="AA1208" s="77"/>
      <c r="AB1208" s="2"/>
      <c r="AC1208" s="2"/>
      <c r="AD1208" s="239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</row>
    <row r="1209" spans="1:206" s="4" customFormat="1">
      <c r="A1209" s="6"/>
      <c r="B1209" s="6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"/>
      <c r="U1209" s="2"/>
      <c r="V1209" s="79"/>
      <c r="W1209" s="146"/>
      <c r="X1209" s="129"/>
      <c r="Y1209" s="79"/>
      <c r="Z1209" s="77"/>
      <c r="AA1209" s="77"/>
      <c r="AB1209" s="2"/>
      <c r="AC1209" s="2"/>
      <c r="AD1209" s="239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</row>
    <row r="1210" spans="1:206" s="4" customFormat="1">
      <c r="A1210" s="6"/>
      <c r="B1210" s="6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"/>
      <c r="U1210" s="2"/>
      <c r="V1210" s="79"/>
      <c r="W1210" s="146"/>
      <c r="X1210" s="129"/>
      <c r="Y1210" s="79"/>
      <c r="Z1210" s="77"/>
      <c r="AA1210" s="77"/>
      <c r="AB1210" s="2"/>
      <c r="AC1210" s="2"/>
      <c r="AD1210" s="239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</row>
    <row r="1211" spans="1:206" s="4" customFormat="1">
      <c r="A1211" s="6"/>
      <c r="B1211" s="6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2"/>
      <c r="U1211" s="2"/>
      <c r="V1211" s="79"/>
      <c r="W1211" s="146"/>
      <c r="X1211" s="129"/>
      <c r="Y1211" s="79"/>
      <c r="Z1211" s="77"/>
      <c r="AA1211" s="77"/>
      <c r="AB1211" s="2"/>
      <c r="AC1211" s="2"/>
      <c r="AD1211" s="239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</row>
    <row r="1212" spans="1:206" s="4" customFormat="1">
      <c r="A1212" s="6"/>
      <c r="B1212" s="6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2"/>
      <c r="U1212" s="2"/>
      <c r="V1212" s="79"/>
      <c r="W1212" s="146"/>
      <c r="X1212" s="129"/>
      <c r="Y1212" s="79"/>
      <c r="Z1212" s="77"/>
      <c r="AA1212" s="77"/>
      <c r="AB1212" s="2"/>
      <c r="AC1212" s="2"/>
      <c r="AD1212" s="239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</row>
    <row r="1213" spans="1:206" s="4" customFormat="1">
      <c r="A1213" s="6"/>
      <c r="B1213" s="6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2"/>
      <c r="U1213" s="2"/>
      <c r="V1213" s="79"/>
      <c r="W1213" s="146"/>
      <c r="X1213" s="129"/>
      <c r="Y1213" s="79"/>
      <c r="Z1213" s="77"/>
      <c r="AA1213" s="77"/>
      <c r="AB1213" s="2"/>
      <c r="AC1213" s="2"/>
      <c r="AD1213" s="239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</row>
    <row r="1214" spans="1:206" s="4" customFormat="1">
      <c r="A1214" s="6"/>
      <c r="B1214" s="6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2"/>
      <c r="U1214" s="2"/>
      <c r="V1214" s="79"/>
      <c r="W1214" s="146"/>
      <c r="X1214" s="129"/>
      <c r="Y1214" s="79"/>
      <c r="Z1214" s="77"/>
      <c r="AA1214" s="77"/>
      <c r="AB1214" s="2"/>
      <c r="AC1214" s="2"/>
      <c r="AD1214" s="239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</row>
    <row r="1215" spans="1:206" s="4" customFormat="1">
      <c r="A1215" s="6"/>
      <c r="B1215" s="6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2"/>
      <c r="U1215" s="2"/>
      <c r="V1215" s="79"/>
      <c r="W1215" s="146"/>
      <c r="X1215" s="129"/>
      <c r="Y1215" s="79"/>
      <c r="Z1215" s="77"/>
      <c r="AA1215" s="77"/>
      <c r="AB1215" s="2"/>
      <c r="AC1215" s="2"/>
      <c r="AD1215" s="239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</row>
    <row r="1216" spans="1:206" s="4" customFormat="1">
      <c r="A1216" s="6"/>
      <c r="B1216" s="6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"/>
      <c r="U1216" s="2"/>
      <c r="V1216" s="79"/>
      <c r="W1216" s="146"/>
      <c r="X1216" s="129"/>
      <c r="Y1216" s="79"/>
      <c r="Z1216" s="77"/>
      <c r="AA1216" s="77"/>
      <c r="AB1216" s="2"/>
      <c r="AC1216" s="2"/>
      <c r="AD1216" s="239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</row>
    <row r="1217" spans="1:206" s="4" customFormat="1">
      <c r="A1217" s="6"/>
      <c r="B1217" s="6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"/>
      <c r="U1217" s="2"/>
      <c r="V1217" s="79"/>
      <c r="W1217" s="146"/>
      <c r="X1217" s="129"/>
      <c r="Y1217" s="79"/>
      <c r="Z1217" s="77"/>
      <c r="AA1217" s="77"/>
      <c r="AB1217" s="2"/>
      <c r="AC1217" s="2"/>
      <c r="AD1217" s="239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</row>
    <row r="1218" spans="1:206" s="4" customFormat="1">
      <c r="A1218" s="6"/>
      <c r="B1218" s="6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"/>
      <c r="U1218" s="2"/>
      <c r="V1218" s="79"/>
      <c r="W1218" s="146"/>
      <c r="X1218" s="129"/>
      <c r="Y1218" s="79"/>
      <c r="Z1218" s="77"/>
      <c r="AA1218" s="77"/>
      <c r="AB1218" s="2"/>
      <c r="AC1218" s="2"/>
      <c r="AD1218" s="239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</row>
    <row r="1219" spans="1:206" s="4" customFormat="1">
      <c r="A1219" s="6"/>
      <c r="B1219" s="6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"/>
      <c r="U1219" s="2"/>
      <c r="V1219" s="79"/>
      <c r="W1219" s="146"/>
      <c r="X1219" s="129"/>
      <c r="Y1219" s="79"/>
      <c r="Z1219" s="77"/>
      <c r="AA1219" s="77"/>
      <c r="AB1219" s="2"/>
      <c r="AC1219" s="2"/>
      <c r="AD1219" s="239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</row>
    <row r="1220" spans="1:206" s="4" customFormat="1">
      <c r="A1220" s="6"/>
      <c r="B1220" s="6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"/>
      <c r="U1220" s="2"/>
      <c r="V1220" s="79"/>
      <c r="W1220" s="146"/>
      <c r="X1220" s="129"/>
      <c r="Y1220" s="79"/>
      <c r="Z1220" s="77"/>
      <c r="AA1220" s="77"/>
      <c r="AB1220" s="2"/>
      <c r="AC1220" s="2"/>
      <c r="AD1220" s="239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  <c r="GX1220" s="1"/>
    </row>
    <row r="1221" spans="1:206" s="4" customFormat="1">
      <c r="A1221" s="6"/>
      <c r="B1221" s="6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"/>
      <c r="U1221" s="2"/>
      <c r="V1221" s="79"/>
      <c r="W1221" s="146"/>
      <c r="X1221" s="129"/>
      <c r="Y1221" s="79"/>
      <c r="Z1221" s="77"/>
      <c r="AA1221" s="77"/>
      <c r="AB1221" s="2"/>
      <c r="AC1221" s="2"/>
      <c r="AD1221" s="239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</row>
    <row r="1222" spans="1:206" s="4" customFormat="1">
      <c r="A1222" s="6"/>
      <c r="B1222" s="6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2"/>
      <c r="U1222" s="2"/>
      <c r="V1222" s="79"/>
      <c r="W1222" s="146"/>
      <c r="X1222" s="129"/>
      <c r="Y1222" s="79"/>
      <c r="Z1222" s="77"/>
      <c r="AA1222" s="77"/>
      <c r="AB1222" s="2"/>
      <c r="AC1222" s="2"/>
      <c r="AD1222" s="239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</row>
    <row r="1223" spans="1:206" s="4" customFormat="1">
      <c r="A1223" s="6"/>
      <c r="B1223" s="6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2"/>
      <c r="U1223" s="2"/>
      <c r="V1223" s="79"/>
      <c r="W1223" s="146"/>
      <c r="X1223" s="129"/>
      <c r="Y1223" s="79"/>
      <c r="Z1223" s="77"/>
      <c r="AA1223" s="77"/>
      <c r="AB1223" s="2"/>
      <c r="AC1223" s="2"/>
      <c r="AD1223" s="239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</row>
    <row r="1224" spans="1:206" s="4" customFormat="1">
      <c r="A1224" s="6"/>
      <c r="B1224" s="6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2"/>
      <c r="U1224" s="2"/>
      <c r="V1224" s="79"/>
      <c r="W1224" s="146"/>
      <c r="X1224" s="129"/>
      <c r="Y1224" s="79"/>
      <c r="Z1224" s="77"/>
      <c r="AA1224" s="77"/>
      <c r="AB1224" s="2"/>
      <c r="AC1224" s="2"/>
      <c r="AD1224" s="239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</row>
    <row r="1225" spans="1:206" s="4" customFormat="1">
      <c r="A1225" s="6"/>
      <c r="B1225" s="6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"/>
      <c r="U1225" s="2"/>
      <c r="V1225" s="79"/>
      <c r="W1225" s="146"/>
      <c r="X1225" s="129"/>
      <c r="Y1225" s="79"/>
      <c r="Z1225" s="77"/>
      <c r="AA1225" s="77"/>
      <c r="AB1225" s="2"/>
      <c r="AC1225" s="2"/>
      <c r="AD1225" s="239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</row>
    <row r="1226" spans="1:206" s="4" customFormat="1">
      <c r="A1226" s="6"/>
      <c r="B1226" s="6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"/>
      <c r="U1226" s="2"/>
      <c r="V1226" s="79"/>
      <c r="W1226" s="146"/>
      <c r="X1226" s="129"/>
      <c r="Y1226" s="79"/>
      <c r="Z1226" s="77"/>
      <c r="AA1226" s="77"/>
      <c r="AB1226" s="2"/>
      <c r="AC1226" s="2"/>
      <c r="AD1226" s="239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</row>
    <row r="1227" spans="1:206" s="4" customFormat="1">
      <c r="A1227" s="6"/>
      <c r="B1227" s="6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"/>
      <c r="U1227" s="2"/>
      <c r="V1227" s="79"/>
      <c r="W1227" s="146"/>
      <c r="X1227" s="129"/>
      <c r="Y1227" s="79"/>
      <c r="Z1227" s="77"/>
      <c r="AA1227" s="77"/>
      <c r="AB1227" s="2"/>
      <c r="AC1227" s="2"/>
      <c r="AD1227" s="239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</row>
    <row r="1228" spans="1:206" s="4" customFormat="1">
      <c r="A1228" s="6"/>
      <c r="B1228" s="6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"/>
      <c r="U1228" s="2"/>
      <c r="V1228" s="79"/>
      <c r="W1228" s="146"/>
      <c r="X1228" s="129"/>
      <c r="Y1228" s="79"/>
      <c r="Z1228" s="77"/>
      <c r="AA1228" s="77"/>
      <c r="AB1228" s="2"/>
      <c r="AC1228" s="2"/>
      <c r="AD1228" s="239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</row>
    <row r="1229" spans="1:206" s="4" customFormat="1">
      <c r="A1229" s="6"/>
      <c r="B1229" s="6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"/>
      <c r="U1229" s="2"/>
      <c r="V1229" s="79"/>
      <c r="W1229" s="146"/>
      <c r="X1229" s="129"/>
      <c r="Y1229" s="79"/>
      <c r="Z1229" s="77"/>
      <c r="AA1229" s="77"/>
      <c r="AB1229" s="2"/>
      <c r="AC1229" s="2"/>
      <c r="AD1229" s="239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</row>
    <row r="1230" spans="1:206" s="4" customFormat="1">
      <c r="A1230" s="6"/>
      <c r="B1230" s="6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"/>
      <c r="U1230" s="2"/>
      <c r="V1230" s="79"/>
      <c r="W1230" s="146"/>
      <c r="X1230" s="129"/>
      <c r="Y1230" s="79"/>
      <c r="Z1230" s="77"/>
      <c r="AA1230" s="77"/>
      <c r="AB1230" s="2"/>
      <c r="AC1230" s="2"/>
      <c r="AD1230" s="239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</row>
    <row r="1231" spans="1:206" s="4" customFormat="1">
      <c r="A1231" s="6"/>
      <c r="B1231" s="6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2"/>
      <c r="U1231" s="2"/>
      <c r="V1231" s="79"/>
      <c r="W1231" s="146"/>
      <c r="X1231" s="129"/>
      <c r="Y1231" s="79"/>
      <c r="Z1231" s="77"/>
      <c r="AA1231" s="77"/>
      <c r="AB1231" s="2"/>
      <c r="AC1231" s="2"/>
      <c r="AD1231" s="239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</row>
    <row r="1232" spans="1:206" s="4" customFormat="1">
      <c r="A1232" s="6"/>
      <c r="B1232" s="6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2"/>
      <c r="U1232" s="2"/>
      <c r="V1232" s="79"/>
      <c r="W1232" s="146"/>
      <c r="X1232" s="129"/>
      <c r="Y1232" s="79"/>
      <c r="Z1232" s="77"/>
      <c r="AA1232" s="77"/>
      <c r="AB1232" s="2"/>
      <c r="AC1232" s="2"/>
      <c r="AD1232" s="239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</row>
    <row r="1233" spans="1:206" s="4" customFormat="1">
      <c r="A1233" s="6"/>
      <c r="B1233" s="6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2"/>
      <c r="U1233" s="2"/>
      <c r="V1233" s="79"/>
      <c r="W1233" s="146"/>
      <c r="X1233" s="129"/>
      <c r="Y1233" s="79"/>
      <c r="Z1233" s="77"/>
      <c r="AA1233" s="77"/>
      <c r="AB1233" s="2"/>
      <c r="AC1233" s="2"/>
      <c r="AD1233" s="239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</row>
    <row r="1234" spans="1:206" s="4" customFormat="1">
      <c r="A1234" s="6"/>
      <c r="B1234" s="6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"/>
      <c r="U1234" s="2"/>
      <c r="V1234" s="79"/>
      <c r="W1234" s="146"/>
      <c r="X1234" s="129"/>
      <c r="Y1234" s="79"/>
      <c r="Z1234" s="77"/>
      <c r="AA1234" s="77"/>
      <c r="AB1234" s="2"/>
      <c r="AC1234" s="2"/>
      <c r="AD1234" s="239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  <c r="GX1234" s="1"/>
    </row>
    <row r="1235" spans="1:206" s="4" customFormat="1">
      <c r="A1235" s="6"/>
      <c r="B1235" s="6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"/>
      <c r="U1235" s="2"/>
      <c r="V1235" s="79"/>
      <c r="W1235" s="146"/>
      <c r="X1235" s="129"/>
      <c r="Y1235" s="79"/>
      <c r="Z1235" s="77"/>
      <c r="AA1235" s="77"/>
      <c r="AB1235" s="2"/>
      <c r="AC1235" s="2"/>
      <c r="AD1235" s="239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</row>
    <row r="1236" spans="1:206" s="4" customFormat="1">
      <c r="A1236" s="6"/>
      <c r="B1236" s="6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2"/>
      <c r="U1236" s="2"/>
      <c r="V1236" s="79"/>
      <c r="W1236" s="146"/>
      <c r="X1236" s="129"/>
      <c r="Y1236" s="79"/>
      <c r="Z1236" s="77"/>
      <c r="AA1236" s="77"/>
      <c r="AB1236" s="2"/>
      <c r="AC1236" s="2"/>
      <c r="AD1236" s="239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</row>
    <row r="1237" spans="1:206" s="4" customFormat="1">
      <c r="A1237" s="6"/>
      <c r="B1237" s="6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2"/>
      <c r="U1237" s="2"/>
      <c r="V1237" s="79"/>
      <c r="W1237" s="146"/>
      <c r="X1237" s="129"/>
      <c r="Y1237" s="79"/>
      <c r="Z1237" s="77"/>
      <c r="AA1237" s="77"/>
      <c r="AB1237" s="2"/>
      <c r="AC1237" s="2"/>
      <c r="AD1237" s="239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</row>
    <row r="1238" spans="1:206" s="4" customFormat="1">
      <c r="A1238" s="6"/>
      <c r="B1238" s="6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2"/>
      <c r="U1238" s="2"/>
      <c r="V1238" s="79"/>
      <c r="W1238" s="146"/>
      <c r="X1238" s="129"/>
      <c r="Y1238" s="79"/>
      <c r="Z1238" s="77"/>
      <c r="AA1238" s="77"/>
      <c r="AB1238" s="2"/>
      <c r="AC1238" s="2"/>
      <c r="AD1238" s="239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</row>
    <row r="1239" spans="1:206" s="4" customFormat="1">
      <c r="A1239" s="6"/>
      <c r="B1239" s="6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2"/>
      <c r="U1239" s="2"/>
      <c r="V1239" s="79"/>
      <c r="W1239" s="146"/>
      <c r="X1239" s="129"/>
      <c r="Y1239" s="79"/>
      <c r="Z1239" s="77"/>
      <c r="AA1239" s="77"/>
      <c r="AB1239" s="2"/>
      <c r="AC1239" s="2"/>
      <c r="AD1239" s="239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  <c r="GX1239" s="1"/>
    </row>
    <row r="1240" spans="1:206" s="4" customFormat="1">
      <c r="A1240" s="6"/>
      <c r="B1240" s="6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2"/>
      <c r="U1240" s="2"/>
      <c r="V1240" s="79"/>
      <c r="W1240" s="146"/>
      <c r="X1240" s="129"/>
      <c r="Y1240" s="79"/>
      <c r="Z1240" s="77"/>
      <c r="AA1240" s="77"/>
      <c r="AB1240" s="2"/>
      <c r="AC1240" s="2"/>
      <c r="AD1240" s="239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</row>
    <row r="1241" spans="1:206" s="4" customFormat="1">
      <c r="A1241" s="6"/>
      <c r="B1241" s="6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2"/>
      <c r="U1241" s="2"/>
      <c r="V1241" s="79"/>
      <c r="W1241" s="146"/>
      <c r="X1241" s="129"/>
      <c r="Y1241" s="79"/>
      <c r="Z1241" s="77"/>
      <c r="AA1241" s="77"/>
      <c r="AB1241" s="2"/>
      <c r="AC1241" s="2"/>
      <c r="AD1241" s="239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</row>
    <row r="1242" spans="1:206" s="4" customFormat="1">
      <c r="A1242" s="6"/>
      <c r="B1242" s="6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2"/>
      <c r="U1242" s="2"/>
      <c r="V1242" s="79"/>
      <c r="W1242" s="146"/>
      <c r="X1242" s="129"/>
      <c r="Y1242" s="79"/>
      <c r="Z1242" s="77"/>
      <c r="AA1242" s="77"/>
      <c r="AB1242" s="2"/>
      <c r="AC1242" s="2"/>
      <c r="AD1242" s="239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  <c r="GX1242" s="1"/>
    </row>
    <row r="1243" spans="1:206" s="4" customFormat="1">
      <c r="A1243" s="6"/>
      <c r="B1243" s="6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2"/>
      <c r="U1243" s="2"/>
      <c r="V1243" s="79"/>
      <c r="W1243" s="146"/>
      <c r="X1243" s="129"/>
      <c r="Y1243" s="79"/>
      <c r="Z1243" s="77"/>
      <c r="AA1243" s="77"/>
      <c r="AB1243" s="2"/>
      <c r="AC1243" s="2"/>
      <c r="AD1243" s="239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</row>
    <row r="1244" spans="1:206" s="4" customFormat="1">
      <c r="A1244" s="6"/>
      <c r="B1244" s="6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2"/>
      <c r="U1244" s="2"/>
      <c r="V1244" s="79"/>
      <c r="W1244" s="146"/>
      <c r="X1244" s="129"/>
      <c r="Y1244" s="79"/>
      <c r="Z1244" s="77"/>
      <c r="AA1244" s="77"/>
      <c r="AB1244" s="2"/>
      <c r="AC1244" s="2"/>
      <c r="AD1244" s="239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</row>
    <row r="1245" spans="1:206" s="4" customFormat="1">
      <c r="A1245" s="6"/>
      <c r="B1245" s="6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2"/>
      <c r="U1245" s="2"/>
      <c r="V1245" s="79"/>
      <c r="W1245" s="146"/>
      <c r="X1245" s="129"/>
      <c r="Y1245" s="79"/>
      <c r="Z1245" s="77"/>
      <c r="AA1245" s="77"/>
      <c r="AB1245" s="2"/>
      <c r="AC1245" s="2"/>
      <c r="AD1245" s="239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</row>
    <row r="1246" spans="1:206" s="4" customFormat="1">
      <c r="A1246" s="6"/>
      <c r="B1246" s="6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"/>
      <c r="U1246" s="2"/>
      <c r="V1246" s="79"/>
      <c r="W1246" s="146"/>
      <c r="X1246" s="129"/>
      <c r="Y1246" s="79"/>
      <c r="Z1246" s="77"/>
      <c r="AA1246" s="77"/>
      <c r="AB1246" s="2"/>
      <c r="AC1246" s="2"/>
      <c r="AD1246" s="239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</row>
    <row r="1247" spans="1:206" s="4" customFormat="1">
      <c r="A1247" s="6"/>
      <c r="B1247" s="6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"/>
      <c r="U1247" s="2"/>
      <c r="V1247" s="79"/>
      <c r="W1247" s="146"/>
      <c r="X1247" s="129"/>
      <c r="Y1247" s="79"/>
      <c r="Z1247" s="77"/>
      <c r="AA1247" s="77"/>
      <c r="AB1247" s="2"/>
      <c r="AC1247" s="2"/>
      <c r="AD1247" s="239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</row>
    <row r="1248" spans="1:206" s="4" customFormat="1">
      <c r="A1248" s="6"/>
      <c r="B1248" s="6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2"/>
      <c r="U1248" s="2"/>
      <c r="V1248" s="79"/>
      <c r="W1248" s="146"/>
      <c r="X1248" s="129"/>
      <c r="Y1248" s="79"/>
      <c r="Z1248" s="77"/>
      <c r="AA1248" s="77"/>
      <c r="AB1248" s="2"/>
      <c r="AC1248" s="2"/>
      <c r="AD1248" s="239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</row>
    <row r="1249" spans="1:206" s="4" customFormat="1">
      <c r="A1249" s="6"/>
      <c r="B1249" s="6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"/>
      <c r="U1249" s="2"/>
      <c r="V1249" s="79"/>
      <c r="W1249" s="146"/>
      <c r="X1249" s="129"/>
      <c r="Y1249" s="79"/>
      <c r="Z1249" s="77"/>
      <c r="AA1249" s="77"/>
      <c r="AB1249" s="2"/>
      <c r="AC1249" s="2"/>
      <c r="AD1249" s="239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</row>
    <row r="1250" spans="1:206" s="4" customFormat="1">
      <c r="A1250" s="6"/>
      <c r="B1250" s="6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"/>
      <c r="U1250" s="2"/>
      <c r="V1250" s="79"/>
      <c r="W1250" s="146"/>
      <c r="X1250" s="129"/>
      <c r="Y1250" s="79"/>
      <c r="Z1250" s="77"/>
      <c r="AA1250" s="77"/>
      <c r="AB1250" s="2"/>
      <c r="AC1250" s="2"/>
      <c r="AD1250" s="239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  <c r="GX1250" s="1"/>
    </row>
    <row r="1251" spans="1:206" s="4" customFormat="1">
      <c r="A1251" s="6"/>
      <c r="B1251" s="6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2"/>
      <c r="U1251" s="2"/>
      <c r="V1251" s="79"/>
      <c r="W1251" s="146"/>
      <c r="X1251" s="129"/>
      <c r="Y1251" s="79"/>
      <c r="Z1251" s="77"/>
      <c r="AA1251" s="77"/>
      <c r="AB1251" s="2"/>
      <c r="AC1251" s="2"/>
      <c r="AD1251" s="239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</row>
    <row r="1252" spans="1:206" s="4" customFormat="1">
      <c r="A1252" s="6"/>
      <c r="B1252" s="6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2"/>
      <c r="U1252" s="2"/>
      <c r="V1252" s="79"/>
      <c r="W1252" s="146"/>
      <c r="X1252" s="129"/>
      <c r="Y1252" s="79"/>
      <c r="Z1252" s="77"/>
      <c r="AA1252" s="77"/>
      <c r="AB1252" s="2"/>
      <c r="AC1252" s="2"/>
      <c r="AD1252" s="239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  <c r="GU1252" s="1"/>
      <c r="GV1252" s="1"/>
      <c r="GW1252" s="1"/>
      <c r="GX1252" s="1"/>
    </row>
    <row r="1253" spans="1:206" s="4" customFormat="1">
      <c r="A1253" s="6"/>
      <c r="B1253" s="6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2"/>
      <c r="U1253" s="2"/>
      <c r="V1253" s="79"/>
      <c r="W1253" s="146"/>
      <c r="X1253" s="129"/>
      <c r="Y1253" s="79"/>
      <c r="Z1253" s="77"/>
      <c r="AA1253" s="77"/>
      <c r="AB1253" s="2"/>
      <c r="AC1253" s="2"/>
      <c r="AD1253" s="239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  <c r="GT1253" s="1"/>
      <c r="GU1253" s="1"/>
      <c r="GV1253" s="1"/>
      <c r="GW1253" s="1"/>
      <c r="GX1253" s="1"/>
    </row>
    <row r="1254" spans="1:206" s="4" customFormat="1">
      <c r="A1254" s="6"/>
      <c r="B1254" s="6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2"/>
      <c r="U1254" s="2"/>
      <c r="V1254" s="79"/>
      <c r="W1254" s="146"/>
      <c r="X1254" s="129"/>
      <c r="Y1254" s="79"/>
      <c r="Z1254" s="77"/>
      <c r="AA1254" s="77"/>
      <c r="AB1254" s="2"/>
      <c r="AC1254" s="2"/>
      <c r="AD1254" s="239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  <c r="GT1254" s="1"/>
      <c r="GU1254" s="1"/>
      <c r="GV1254" s="1"/>
      <c r="GW1254" s="1"/>
      <c r="GX1254" s="1"/>
    </row>
    <row r="1255" spans="1:206" s="4" customFormat="1">
      <c r="A1255" s="6"/>
      <c r="B1255" s="6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2"/>
      <c r="U1255" s="2"/>
      <c r="V1255" s="79"/>
      <c r="W1255" s="146"/>
      <c r="X1255" s="129"/>
      <c r="Y1255" s="79"/>
      <c r="Z1255" s="77"/>
      <c r="AA1255" s="77"/>
      <c r="AB1255" s="2"/>
      <c r="AC1255" s="2"/>
      <c r="AD1255" s="239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  <c r="GL1255" s="1"/>
      <c r="GM1255" s="1"/>
      <c r="GN1255" s="1"/>
      <c r="GO1255" s="1"/>
      <c r="GP1255" s="1"/>
      <c r="GQ1255" s="1"/>
      <c r="GR1255" s="1"/>
      <c r="GS1255" s="1"/>
      <c r="GT1255" s="1"/>
      <c r="GU1255" s="1"/>
      <c r="GV1255" s="1"/>
      <c r="GW1255" s="1"/>
      <c r="GX1255" s="1"/>
    </row>
    <row r="1256" spans="1:206" s="4" customFormat="1">
      <c r="A1256" s="6"/>
      <c r="B1256" s="6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2"/>
      <c r="U1256" s="2"/>
      <c r="V1256" s="79"/>
      <c r="W1256" s="146"/>
      <c r="X1256" s="129"/>
      <c r="Y1256" s="79"/>
      <c r="Z1256" s="77"/>
      <c r="AA1256" s="77"/>
      <c r="AB1256" s="2"/>
      <c r="AC1256" s="2"/>
      <c r="AD1256" s="239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  <c r="GT1256" s="1"/>
      <c r="GU1256" s="1"/>
      <c r="GV1256" s="1"/>
      <c r="GW1256" s="1"/>
      <c r="GX1256" s="1"/>
    </row>
    <row r="1257" spans="1:206" s="4" customFormat="1">
      <c r="A1257" s="6"/>
      <c r="B1257" s="6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2"/>
      <c r="U1257" s="2"/>
      <c r="V1257" s="79"/>
      <c r="W1257" s="146"/>
      <c r="X1257" s="129"/>
      <c r="Y1257" s="79"/>
      <c r="Z1257" s="77"/>
      <c r="AA1257" s="77"/>
      <c r="AB1257" s="2"/>
      <c r="AC1257" s="2"/>
      <c r="AD1257" s="239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  <c r="GU1257" s="1"/>
      <c r="GV1257" s="1"/>
      <c r="GW1257" s="1"/>
      <c r="GX1257" s="1"/>
    </row>
    <row r="1258" spans="1:206" s="4" customFormat="1">
      <c r="A1258" s="6"/>
      <c r="B1258" s="6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2"/>
      <c r="U1258" s="2"/>
      <c r="V1258" s="79"/>
      <c r="W1258" s="146"/>
      <c r="X1258" s="129"/>
      <c r="Y1258" s="79"/>
      <c r="Z1258" s="77"/>
      <c r="AA1258" s="77"/>
      <c r="AB1258" s="2"/>
      <c r="AC1258" s="2"/>
      <c r="AD1258" s="239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  <c r="GT1258" s="1"/>
      <c r="GU1258" s="1"/>
      <c r="GV1258" s="1"/>
      <c r="GW1258" s="1"/>
      <c r="GX1258" s="1"/>
    </row>
    <row r="1259" spans="1:206" s="4" customFormat="1">
      <c r="A1259" s="6"/>
      <c r="B1259" s="6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2"/>
      <c r="U1259" s="2"/>
      <c r="V1259" s="79"/>
      <c r="W1259" s="146"/>
      <c r="X1259" s="129"/>
      <c r="Y1259" s="79"/>
      <c r="Z1259" s="77"/>
      <c r="AA1259" s="77"/>
      <c r="AB1259" s="2"/>
      <c r="AC1259" s="2"/>
      <c r="AD1259" s="239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  <c r="FL1259" s="1"/>
      <c r="FM1259" s="1"/>
      <c r="FN1259" s="1"/>
      <c r="FO1259" s="1"/>
      <c r="FP1259" s="1"/>
      <c r="FQ1259" s="1"/>
      <c r="FR1259" s="1"/>
      <c r="FS1259" s="1"/>
      <c r="FT1259" s="1"/>
      <c r="FU1259" s="1"/>
      <c r="FV1259" s="1"/>
      <c r="FW1259" s="1"/>
      <c r="FX1259" s="1"/>
      <c r="FY1259" s="1"/>
      <c r="FZ1259" s="1"/>
      <c r="GA1259" s="1"/>
      <c r="GB1259" s="1"/>
      <c r="GC1259" s="1"/>
      <c r="GD1259" s="1"/>
      <c r="GE1259" s="1"/>
      <c r="GF1259" s="1"/>
      <c r="GG1259" s="1"/>
      <c r="GH1259" s="1"/>
      <c r="GI1259" s="1"/>
      <c r="GJ1259" s="1"/>
      <c r="GK1259" s="1"/>
      <c r="GL1259" s="1"/>
      <c r="GM1259" s="1"/>
      <c r="GN1259" s="1"/>
      <c r="GO1259" s="1"/>
      <c r="GP1259" s="1"/>
      <c r="GQ1259" s="1"/>
      <c r="GR1259" s="1"/>
      <c r="GS1259" s="1"/>
      <c r="GT1259" s="1"/>
      <c r="GU1259" s="1"/>
      <c r="GV1259" s="1"/>
      <c r="GW1259" s="1"/>
      <c r="GX1259" s="1"/>
    </row>
    <row r="1260" spans="1:206" s="4" customFormat="1">
      <c r="A1260" s="6"/>
      <c r="B1260" s="6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2"/>
      <c r="U1260" s="2"/>
      <c r="V1260" s="79"/>
      <c r="W1260" s="146"/>
      <c r="X1260" s="129"/>
      <c r="Y1260" s="79"/>
      <c r="Z1260" s="77"/>
      <c r="AA1260" s="77"/>
      <c r="AB1260" s="2"/>
      <c r="AC1260" s="2"/>
      <c r="AD1260" s="239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  <c r="GX1260" s="1"/>
    </row>
    <row r="1261" spans="1:206" s="4" customFormat="1">
      <c r="A1261" s="6"/>
      <c r="B1261" s="6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"/>
      <c r="U1261" s="2"/>
      <c r="V1261" s="79"/>
      <c r="W1261" s="146"/>
      <c r="X1261" s="129"/>
      <c r="Y1261" s="79"/>
      <c r="Z1261" s="77"/>
      <c r="AA1261" s="77"/>
      <c r="AB1261" s="2"/>
      <c r="AC1261" s="2"/>
      <c r="AD1261" s="239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  <c r="GU1261" s="1"/>
      <c r="GV1261" s="1"/>
      <c r="GW1261" s="1"/>
      <c r="GX1261" s="1"/>
    </row>
    <row r="1262" spans="1:206" s="4" customFormat="1">
      <c r="A1262" s="6"/>
      <c r="B1262" s="6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"/>
      <c r="U1262" s="2"/>
      <c r="V1262" s="79"/>
      <c r="W1262" s="146"/>
      <c r="X1262" s="129"/>
      <c r="Y1262" s="79"/>
      <c r="Z1262" s="77"/>
      <c r="AA1262" s="77"/>
      <c r="AB1262" s="2"/>
      <c r="AC1262" s="2"/>
      <c r="AD1262" s="239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  <c r="GU1262" s="1"/>
      <c r="GV1262" s="1"/>
      <c r="GW1262" s="1"/>
      <c r="GX1262" s="1"/>
    </row>
    <row r="1263" spans="1:206" s="4" customFormat="1">
      <c r="A1263" s="6"/>
      <c r="B1263" s="6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2"/>
      <c r="U1263" s="2"/>
      <c r="V1263" s="79"/>
      <c r="W1263" s="146"/>
      <c r="X1263" s="129"/>
      <c r="Y1263" s="79"/>
      <c r="Z1263" s="77"/>
      <c r="AA1263" s="77"/>
      <c r="AB1263" s="2"/>
      <c r="AC1263" s="2"/>
      <c r="AD1263" s="239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  <c r="GU1263" s="1"/>
      <c r="GV1263" s="1"/>
      <c r="GW1263" s="1"/>
      <c r="GX1263" s="1"/>
    </row>
    <row r="1264" spans="1:206" s="4" customFormat="1">
      <c r="A1264" s="6"/>
      <c r="B1264" s="6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2"/>
      <c r="U1264" s="2"/>
      <c r="V1264" s="79"/>
      <c r="W1264" s="146"/>
      <c r="X1264" s="129"/>
      <c r="Y1264" s="79"/>
      <c r="Z1264" s="77"/>
      <c r="AA1264" s="77"/>
      <c r="AB1264" s="2"/>
      <c r="AC1264" s="2"/>
      <c r="AD1264" s="239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  <c r="GU1264" s="1"/>
      <c r="GV1264" s="1"/>
      <c r="GW1264" s="1"/>
      <c r="GX1264" s="1"/>
    </row>
    <row r="1265" spans="1:206" s="4" customFormat="1">
      <c r="A1265" s="6"/>
      <c r="B1265" s="6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2"/>
      <c r="U1265" s="2"/>
      <c r="V1265" s="79"/>
      <c r="W1265" s="146"/>
      <c r="X1265" s="129"/>
      <c r="Y1265" s="79"/>
      <c r="Z1265" s="77"/>
      <c r="AA1265" s="77"/>
      <c r="AB1265" s="2"/>
      <c r="AC1265" s="2"/>
      <c r="AD1265" s="239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  <c r="GU1265" s="1"/>
      <c r="GV1265" s="1"/>
      <c r="GW1265" s="1"/>
      <c r="GX1265" s="1"/>
    </row>
    <row r="1266" spans="1:206" s="4" customFormat="1">
      <c r="A1266" s="6"/>
      <c r="B1266" s="6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2"/>
      <c r="U1266" s="2"/>
      <c r="V1266" s="79"/>
      <c r="W1266" s="146"/>
      <c r="X1266" s="129"/>
      <c r="Y1266" s="79"/>
      <c r="Z1266" s="77"/>
      <c r="AA1266" s="77"/>
      <c r="AB1266" s="2"/>
      <c r="AC1266" s="2"/>
      <c r="AD1266" s="239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  <c r="GU1266" s="1"/>
      <c r="GV1266" s="1"/>
      <c r="GW1266" s="1"/>
      <c r="GX1266" s="1"/>
    </row>
    <row r="1267" spans="1:206" s="4" customFormat="1">
      <c r="A1267" s="6"/>
      <c r="B1267" s="6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2"/>
      <c r="U1267" s="2"/>
      <c r="V1267" s="79"/>
      <c r="W1267" s="146"/>
      <c r="X1267" s="129"/>
      <c r="Y1267" s="79"/>
      <c r="Z1267" s="77"/>
      <c r="AA1267" s="77"/>
      <c r="AB1267" s="2"/>
      <c r="AC1267" s="2"/>
      <c r="AD1267" s="239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  <c r="GU1267" s="1"/>
      <c r="GV1267" s="1"/>
      <c r="GW1267" s="1"/>
      <c r="GX1267" s="1"/>
    </row>
    <row r="1268" spans="1:206" s="4" customFormat="1">
      <c r="A1268" s="6"/>
      <c r="B1268" s="6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2"/>
      <c r="U1268" s="2"/>
      <c r="V1268" s="79"/>
      <c r="W1268" s="146"/>
      <c r="X1268" s="129"/>
      <c r="Y1268" s="79"/>
      <c r="Z1268" s="77"/>
      <c r="AA1268" s="77"/>
      <c r="AB1268" s="2"/>
      <c r="AC1268" s="2"/>
      <c r="AD1268" s="239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  <c r="GX1268" s="1"/>
    </row>
    <row r="1269" spans="1:206" s="4" customFormat="1">
      <c r="A1269" s="6"/>
      <c r="B1269" s="6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2"/>
      <c r="U1269" s="2"/>
      <c r="V1269" s="79"/>
      <c r="W1269" s="146"/>
      <c r="X1269" s="129"/>
      <c r="Y1269" s="79"/>
      <c r="Z1269" s="77"/>
      <c r="AA1269" s="77"/>
      <c r="AB1269" s="2"/>
      <c r="AC1269" s="2"/>
      <c r="AD1269" s="239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  <c r="GX1269" s="1"/>
    </row>
    <row r="1270" spans="1:206" s="4" customFormat="1">
      <c r="A1270" s="6"/>
      <c r="B1270" s="6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2"/>
      <c r="U1270" s="2"/>
      <c r="V1270" s="79"/>
      <c r="W1270" s="146"/>
      <c r="X1270" s="129"/>
      <c r="Y1270" s="79"/>
      <c r="Z1270" s="77"/>
      <c r="AA1270" s="77"/>
      <c r="AB1270" s="2"/>
      <c r="AC1270" s="2"/>
      <c r="AD1270" s="239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  <c r="GX1270" s="1"/>
    </row>
    <row r="1271" spans="1:206" s="4" customFormat="1">
      <c r="A1271" s="6"/>
      <c r="B1271" s="6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2"/>
      <c r="U1271" s="2"/>
      <c r="V1271" s="79"/>
      <c r="W1271" s="146"/>
      <c r="X1271" s="129"/>
      <c r="Y1271" s="79"/>
      <c r="Z1271" s="77"/>
      <c r="AA1271" s="77"/>
      <c r="AB1271" s="2"/>
      <c r="AC1271" s="2"/>
      <c r="AD1271" s="239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  <c r="GX1271" s="1"/>
    </row>
    <row r="1272" spans="1:206" s="4" customFormat="1">
      <c r="A1272" s="6"/>
      <c r="B1272" s="6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2"/>
      <c r="U1272" s="2"/>
      <c r="V1272" s="79"/>
      <c r="W1272" s="146"/>
      <c r="X1272" s="129"/>
      <c r="Y1272" s="79"/>
      <c r="Z1272" s="77"/>
      <c r="AA1272" s="77"/>
      <c r="AB1272" s="2"/>
      <c r="AC1272" s="2"/>
      <c r="AD1272" s="239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  <c r="GX1272" s="1"/>
    </row>
    <row r="1273" spans="1:206" s="4" customFormat="1">
      <c r="A1273" s="6"/>
      <c r="B1273" s="6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2"/>
      <c r="U1273" s="2"/>
      <c r="V1273" s="79"/>
      <c r="W1273" s="146"/>
      <c r="X1273" s="129"/>
      <c r="Y1273" s="79"/>
      <c r="Z1273" s="77"/>
      <c r="AA1273" s="77"/>
      <c r="AB1273" s="2"/>
      <c r="AC1273" s="2"/>
      <c r="AD1273" s="239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  <c r="GX1273" s="1"/>
    </row>
    <row r="1274" spans="1:206" s="4" customFormat="1">
      <c r="A1274" s="6"/>
      <c r="B1274" s="6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2"/>
      <c r="U1274" s="2"/>
      <c r="V1274" s="79"/>
      <c r="W1274" s="146"/>
      <c r="X1274" s="129"/>
      <c r="Y1274" s="79"/>
      <c r="Z1274" s="77"/>
      <c r="AA1274" s="77"/>
      <c r="AB1274" s="2"/>
      <c r="AC1274" s="2"/>
      <c r="AD1274" s="239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</row>
    <row r="1275" spans="1:206" s="4" customFormat="1">
      <c r="A1275" s="6"/>
      <c r="B1275" s="6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2"/>
      <c r="U1275" s="2"/>
      <c r="V1275" s="79"/>
      <c r="W1275" s="146"/>
      <c r="X1275" s="129"/>
      <c r="Y1275" s="79"/>
      <c r="Z1275" s="77"/>
      <c r="AA1275" s="77"/>
      <c r="AB1275" s="2"/>
      <c r="AC1275" s="2"/>
      <c r="AD1275" s="239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</row>
    <row r="1276" spans="1:206" s="4" customFormat="1">
      <c r="A1276" s="6"/>
      <c r="B1276" s="6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2"/>
      <c r="U1276" s="2"/>
      <c r="V1276" s="79"/>
      <c r="W1276" s="146"/>
      <c r="X1276" s="129"/>
      <c r="Y1276" s="79"/>
      <c r="Z1276" s="77"/>
      <c r="AA1276" s="77"/>
      <c r="AB1276" s="2"/>
      <c r="AC1276" s="2"/>
      <c r="AD1276" s="239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  <c r="GU1276" s="1"/>
      <c r="GV1276" s="1"/>
      <c r="GW1276" s="1"/>
      <c r="GX1276" s="1"/>
    </row>
    <row r="1277" spans="1:206" s="4" customFormat="1">
      <c r="A1277" s="6"/>
      <c r="B1277" s="6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2"/>
      <c r="U1277" s="2"/>
      <c r="V1277" s="79"/>
      <c r="W1277" s="146"/>
      <c r="X1277" s="129"/>
      <c r="Y1277" s="79"/>
      <c r="Z1277" s="77"/>
      <c r="AA1277" s="77"/>
      <c r="AB1277" s="2"/>
      <c r="AC1277" s="2"/>
      <c r="AD1277" s="239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  <c r="GX1277" s="1"/>
    </row>
    <row r="1278" spans="1:206" s="4" customFormat="1">
      <c r="A1278" s="6"/>
      <c r="B1278" s="6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2"/>
      <c r="U1278" s="2"/>
      <c r="V1278" s="79"/>
      <c r="W1278" s="146"/>
      <c r="X1278" s="129"/>
      <c r="Y1278" s="79"/>
      <c r="Z1278" s="77"/>
      <c r="AA1278" s="77"/>
      <c r="AB1278" s="2"/>
      <c r="AC1278" s="2"/>
      <c r="AD1278" s="239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</row>
    <row r="1279" spans="1:206" s="4" customFormat="1">
      <c r="A1279" s="6"/>
      <c r="B1279" s="6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2"/>
      <c r="U1279" s="2"/>
      <c r="V1279" s="79"/>
      <c r="W1279" s="146"/>
      <c r="X1279" s="129"/>
      <c r="Y1279" s="79"/>
      <c r="Z1279" s="77"/>
      <c r="AA1279" s="77"/>
      <c r="AB1279" s="2"/>
      <c r="AC1279" s="2"/>
      <c r="AD1279" s="239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</row>
    <row r="1280" spans="1:206" s="4" customFormat="1">
      <c r="A1280" s="6"/>
      <c r="B1280" s="6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2"/>
      <c r="U1280" s="2"/>
      <c r="V1280" s="79"/>
      <c r="W1280" s="146"/>
      <c r="X1280" s="129"/>
      <c r="Y1280" s="79"/>
      <c r="Z1280" s="77"/>
      <c r="AA1280" s="77"/>
      <c r="AB1280" s="2"/>
      <c r="AC1280" s="2"/>
      <c r="AD1280" s="239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  <c r="GT1280" s="1"/>
      <c r="GU1280" s="1"/>
      <c r="GV1280" s="1"/>
      <c r="GW1280" s="1"/>
      <c r="GX1280" s="1"/>
    </row>
    <row r="1281" spans="1:206" s="4" customFormat="1">
      <c r="A1281" s="6"/>
      <c r="B1281" s="6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2"/>
      <c r="U1281" s="2"/>
      <c r="V1281" s="79"/>
      <c r="W1281" s="146"/>
      <c r="X1281" s="129"/>
      <c r="Y1281" s="79"/>
      <c r="Z1281" s="77"/>
      <c r="AA1281" s="77"/>
      <c r="AB1281" s="2"/>
      <c r="AC1281" s="2"/>
      <c r="AD1281" s="239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  <c r="GU1281" s="1"/>
      <c r="GV1281" s="1"/>
      <c r="GW1281" s="1"/>
      <c r="GX1281" s="1"/>
    </row>
    <row r="1282" spans="1:206" s="4" customFormat="1">
      <c r="A1282" s="6"/>
      <c r="B1282" s="6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2"/>
      <c r="U1282" s="2"/>
      <c r="V1282" s="79"/>
      <c r="W1282" s="146"/>
      <c r="X1282" s="129"/>
      <c r="Y1282" s="79"/>
      <c r="Z1282" s="77"/>
      <c r="AA1282" s="77"/>
      <c r="AB1282" s="2"/>
      <c r="AC1282" s="2"/>
      <c r="AD1282" s="239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  <c r="GX1282" s="1"/>
    </row>
    <row r="1283" spans="1:206" s="4" customFormat="1">
      <c r="A1283" s="6"/>
      <c r="B1283" s="6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2"/>
      <c r="U1283" s="2"/>
      <c r="V1283" s="79"/>
      <c r="W1283" s="146"/>
      <c r="X1283" s="129"/>
      <c r="Y1283" s="79"/>
      <c r="Z1283" s="77"/>
      <c r="AA1283" s="77"/>
      <c r="AB1283" s="2"/>
      <c r="AC1283" s="2"/>
      <c r="AD1283" s="239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  <c r="GX1283" s="1"/>
    </row>
    <row r="1284" spans="1:206" s="4" customFormat="1">
      <c r="A1284" s="6"/>
      <c r="B1284" s="6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2"/>
      <c r="U1284" s="2"/>
      <c r="V1284" s="79"/>
      <c r="W1284" s="146"/>
      <c r="X1284" s="129"/>
      <c r="Y1284" s="79"/>
      <c r="Z1284" s="77"/>
      <c r="AA1284" s="77"/>
      <c r="AB1284" s="2"/>
      <c r="AC1284" s="2"/>
      <c r="AD1284" s="239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  <c r="GT1284" s="1"/>
      <c r="GU1284" s="1"/>
      <c r="GV1284" s="1"/>
      <c r="GW1284" s="1"/>
      <c r="GX1284" s="1"/>
    </row>
    <row r="1285" spans="1:206" s="4" customFormat="1">
      <c r="A1285" s="6"/>
      <c r="B1285" s="6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2"/>
      <c r="U1285" s="2"/>
      <c r="V1285" s="79"/>
      <c r="W1285" s="146"/>
      <c r="X1285" s="129"/>
      <c r="Y1285" s="79"/>
      <c r="Z1285" s="77"/>
      <c r="AA1285" s="77"/>
      <c r="AB1285" s="2"/>
      <c r="AC1285" s="2"/>
      <c r="AD1285" s="239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  <c r="GU1285" s="1"/>
      <c r="GV1285" s="1"/>
      <c r="GW1285" s="1"/>
      <c r="GX1285" s="1"/>
    </row>
    <row r="1286" spans="1:206" s="4" customFormat="1">
      <c r="A1286" s="6"/>
      <c r="B1286" s="6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2"/>
      <c r="U1286" s="2"/>
      <c r="V1286" s="79"/>
      <c r="W1286" s="146"/>
      <c r="X1286" s="129"/>
      <c r="Y1286" s="79"/>
      <c r="Z1286" s="77"/>
      <c r="AA1286" s="77"/>
      <c r="AB1286" s="2"/>
      <c r="AC1286" s="2"/>
      <c r="AD1286" s="239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  <c r="GU1286" s="1"/>
      <c r="GV1286" s="1"/>
      <c r="GW1286" s="1"/>
      <c r="GX1286" s="1"/>
    </row>
    <row r="1287" spans="1:206" s="4" customFormat="1">
      <c r="A1287" s="6"/>
      <c r="B1287" s="6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2"/>
      <c r="U1287" s="2"/>
      <c r="V1287" s="79"/>
      <c r="W1287" s="146"/>
      <c r="X1287" s="129"/>
      <c r="Y1287" s="79"/>
      <c r="Z1287" s="77"/>
      <c r="AA1287" s="77"/>
      <c r="AB1287" s="2"/>
      <c r="AC1287" s="2"/>
      <c r="AD1287" s="239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  <c r="GU1287" s="1"/>
      <c r="GV1287" s="1"/>
      <c r="GW1287" s="1"/>
      <c r="GX1287" s="1"/>
    </row>
    <row r="1288" spans="1:206" s="4" customFormat="1">
      <c r="A1288" s="6"/>
      <c r="B1288" s="6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2"/>
      <c r="U1288" s="2"/>
      <c r="V1288" s="79"/>
      <c r="W1288" s="146"/>
      <c r="X1288" s="129"/>
      <c r="Y1288" s="79"/>
      <c r="Z1288" s="77"/>
      <c r="AA1288" s="77"/>
      <c r="AB1288" s="2"/>
      <c r="AC1288" s="2"/>
      <c r="AD1288" s="239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  <c r="GU1288" s="1"/>
      <c r="GV1288" s="1"/>
      <c r="GW1288" s="1"/>
      <c r="GX1288" s="1"/>
    </row>
    <row r="1289" spans="1:206" s="4" customFormat="1">
      <c r="A1289" s="6"/>
      <c r="B1289" s="6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2"/>
      <c r="U1289" s="2"/>
      <c r="V1289" s="79"/>
      <c r="W1289" s="146"/>
      <c r="X1289" s="129"/>
      <c r="Y1289" s="79"/>
      <c r="Z1289" s="77"/>
      <c r="AA1289" s="77"/>
      <c r="AB1289" s="2"/>
      <c r="AC1289" s="2"/>
      <c r="AD1289" s="239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  <c r="GU1289" s="1"/>
      <c r="GV1289" s="1"/>
      <c r="GW1289" s="1"/>
      <c r="GX1289" s="1"/>
    </row>
    <row r="1290" spans="1:206" s="4" customFormat="1">
      <c r="A1290" s="6"/>
      <c r="B1290" s="6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2"/>
      <c r="U1290" s="2"/>
      <c r="V1290" s="79"/>
      <c r="W1290" s="146"/>
      <c r="X1290" s="129"/>
      <c r="Y1290" s="79"/>
      <c r="Z1290" s="77"/>
      <c r="AA1290" s="77"/>
      <c r="AB1290" s="2"/>
      <c r="AC1290" s="2"/>
      <c r="AD1290" s="239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  <c r="GU1290" s="1"/>
      <c r="GV1290" s="1"/>
      <c r="GW1290" s="1"/>
      <c r="GX1290" s="1"/>
    </row>
    <row r="1291" spans="1:206" s="4" customFormat="1">
      <c r="A1291" s="6"/>
      <c r="B1291" s="6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"/>
      <c r="U1291" s="2"/>
      <c r="V1291" s="79"/>
      <c r="W1291" s="146"/>
      <c r="X1291" s="129"/>
      <c r="Y1291" s="79"/>
      <c r="Z1291" s="77"/>
      <c r="AA1291" s="77"/>
      <c r="AB1291" s="2"/>
      <c r="AC1291" s="2"/>
      <c r="AD1291" s="239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  <c r="GU1291" s="1"/>
      <c r="GV1291" s="1"/>
      <c r="GW1291" s="1"/>
      <c r="GX1291" s="1"/>
    </row>
    <row r="1292" spans="1:206" s="4" customFormat="1">
      <c r="A1292" s="6"/>
      <c r="B1292" s="6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"/>
      <c r="U1292" s="2"/>
      <c r="V1292" s="79"/>
      <c r="W1292" s="146"/>
      <c r="X1292" s="129"/>
      <c r="Y1292" s="79"/>
      <c r="Z1292" s="77"/>
      <c r="AA1292" s="77"/>
      <c r="AB1292" s="2"/>
      <c r="AC1292" s="2"/>
      <c r="AD1292" s="239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  <c r="GU1292" s="1"/>
      <c r="GV1292" s="1"/>
      <c r="GW1292" s="1"/>
      <c r="GX1292" s="1"/>
    </row>
    <row r="1293" spans="1:206" s="4" customFormat="1">
      <c r="A1293" s="6"/>
      <c r="B1293" s="6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"/>
      <c r="U1293" s="2"/>
      <c r="V1293" s="79"/>
      <c r="W1293" s="146"/>
      <c r="X1293" s="129"/>
      <c r="Y1293" s="79"/>
      <c r="Z1293" s="77"/>
      <c r="AA1293" s="77"/>
      <c r="AB1293" s="2"/>
      <c r="AC1293" s="2"/>
      <c r="AD1293" s="239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  <c r="GL1293" s="1"/>
      <c r="GM1293" s="1"/>
      <c r="GN1293" s="1"/>
      <c r="GO1293" s="1"/>
      <c r="GP1293" s="1"/>
      <c r="GQ1293" s="1"/>
      <c r="GR1293" s="1"/>
      <c r="GS1293" s="1"/>
      <c r="GT1293" s="1"/>
      <c r="GU1293" s="1"/>
      <c r="GV1293" s="1"/>
      <c r="GW1293" s="1"/>
      <c r="GX1293" s="1"/>
    </row>
    <row r="1294" spans="1:206" s="4" customFormat="1">
      <c r="A1294" s="6"/>
      <c r="B1294" s="6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"/>
      <c r="U1294" s="2"/>
      <c r="V1294" s="79"/>
      <c r="W1294" s="146"/>
      <c r="X1294" s="129"/>
      <c r="Y1294" s="79"/>
      <c r="Z1294" s="77"/>
      <c r="AA1294" s="77"/>
      <c r="AB1294" s="2"/>
      <c r="AC1294" s="2"/>
      <c r="AD1294" s="239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  <c r="GU1294" s="1"/>
      <c r="GV1294" s="1"/>
      <c r="GW1294" s="1"/>
      <c r="GX1294" s="1"/>
    </row>
    <row r="1295" spans="1:206" s="4" customFormat="1">
      <c r="A1295" s="6"/>
      <c r="B1295" s="6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"/>
      <c r="U1295" s="2"/>
      <c r="V1295" s="79"/>
      <c r="W1295" s="146"/>
      <c r="X1295" s="129"/>
      <c r="Y1295" s="79"/>
      <c r="Z1295" s="77"/>
      <c r="AA1295" s="77"/>
      <c r="AB1295" s="2"/>
      <c r="AC1295" s="2"/>
      <c r="AD1295" s="239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  <c r="GL1295" s="1"/>
      <c r="GM1295" s="1"/>
      <c r="GN1295" s="1"/>
      <c r="GO1295" s="1"/>
      <c r="GP1295" s="1"/>
      <c r="GQ1295" s="1"/>
      <c r="GR1295" s="1"/>
      <c r="GS1295" s="1"/>
      <c r="GT1295" s="1"/>
      <c r="GU1295" s="1"/>
      <c r="GV1295" s="1"/>
      <c r="GW1295" s="1"/>
      <c r="GX1295" s="1"/>
    </row>
    <row r="1296" spans="1:206" s="4" customFormat="1">
      <c r="A1296" s="6"/>
      <c r="B1296" s="6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"/>
      <c r="U1296" s="2"/>
      <c r="V1296" s="79"/>
      <c r="W1296" s="146"/>
      <c r="X1296" s="129"/>
      <c r="Y1296" s="79"/>
      <c r="Z1296" s="77"/>
      <c r="AA1296" s="77"/>
      <c r="AB1296" s="2"/>
      <c r="AC1296" s="2"/>
      <c r="AD1296" s="239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  <c r="GU1296" s="1"/>
      <c r="GV1296" s="1"/>
      <c r="GW1296" s="1"/>
      <c r="GX1296" s="1"/>
    </row>
    <row r="1297" spans="1:206" s="4" customFormat="1">
      <c r="A1297" s="6"/>
      <c r="B1297" s="6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2"/>
      <c r="U1297" s="2"/>
      <c r="V1297" s="79"/>
      <c r="W1297" s="146"/>
      <c r="X1297" s="129"/>
      <c r="Y1297" s="79"/>
      <c r="Z1297" s="77"/>
      <c r="AA1297" s="77"/>
      <c r="AB1297" s="2"/>
      <c r="AC1297" s="2"/>
      <c r="AD1297" s="239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  <c r="GT1297" s="1"/>
      <c r="GU1297" s="1"/>
      <c r="GV1297" s="1"/>
      <c r="GW1297" s="1"/>
      <c r="GX1297" s="1"/>
    </row>
    <row r="1298" spans="1:206" s="4" customFormat="1">
      <c r="A1298" s="6"/>
      <c r="B1298" s="6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2"/>
      <c r="U1298" s="2"/>
      <c r="V1298" s="79"/>
      <c r="W1298" s="146"/>
      <c r="X1298" s="129"/>
      <c r="Y1298" s="79"/>
      <c r="Z1298" s="77"/>
      <c r="AA1298" s="77"/>
      <c r="AB1298" s="2"/>
      <c r="AC1298" s="2"/>
      <c r="AD1298" s="239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  <c r="GL1298" s="1"/>
      <c r="GM1298" s="1"/>
      <c r="GN1298" s="1"/>
      <c r="GO1298" s="1"/>
      <c r="GP1298" s="1"/>
      <c r="GQ1298" s="1"/>
      <c r="GR1298" s="1"/>
      <c r="GS1298" s="1"/>
      <c r="GT1298" s="1"/>
      <c r="GU1298" s="1"/>
      <c r="GV1298" s="1"/>
      <c r="GW1298" s="1"/>
      <c r="GX1298" s="1"/>
    </row>
    <row r="1299" spans="1:206" s="4" customFormat="1">
      <c r="A1299" s="6"/>
      <c r="B1299" s="6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2"/>
      <c r="U1299" s="2"/>
      <c r="V1299" s="79"/>
      <c r="W1299" s="146"/>
      <c r="X1299" s="129"/>
      <c r="Y1299" s="79"/>
      <c r="Z1299" s="77"/>
      <c r="AA1299" s="77"/>
      <c r="AB1299" s="2"/>
      <c r="AC1299" s="2"/>
      <c r="AD1299" s="239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  <c r="FO1299" s="1"/>
      <c r="FP1299" s="1"/>
      <c r="FQ1299" s="1"/>
      <c r="FR1299" s="1"/>
      <c r="FS1299" s="1"/>
      <c r="FT1299" s="1"/>
      <c r="FU1299" s="1"/>
      <c r="FV1299" s="1"/>
      <c r="FW1299" s="1"/>
      <c r="FX1299" s="1"/>
      <c r="FY1299" s="1"/>
      <c r="FZ1299" s="1"/>
      <c r="GA1299" s="1"/>
      <c r="GB1299" s="1"/>
      <c r="GC1299" s="1"/>
      <c r="GD1299" s="1"/>
      <c r="GE1299" s="1"/>
      <c r="GF1299" s="1"/>
      <c r="GG1299" s="1"/>
      <c r="GH1299" s="1"/>
      <c r="GI1299" s="1"/>
      <c r="GJ1299" s="1"/>
      <c r="GK1299" s="1"/>
      <c r="GL1299" s="1"/>
      <c r="GM1299" s="1"/>
      <c r="GN1299" s="1"/>
      <c r="GO1299" s="1"/>
      <c r="GP1299" s="1"/>
      <c r="GQ1299" s="1"/>
      <c r="GR1299" s="1"/>
      <c r="GS1299" s="1"/>
      <c r="GT1299" s="1"/>
      <c r="GU1299" s="1"/>
      <c r="GV1299" s="1"/>
      <c r="GW1299" s="1"/>
      <c r="GX1299" s="1"/>
    </row>
    <row r="1300" spans="1:206" s="4" customFormat="1">
      <c r="A1300" s="6"/>
      <c r="B1300" s="6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2"/>
      <c r="U1300" s="2"/>
      <c r="V1300" s="79"/>
      <c r="W1300" s="146"/>
      <c r="X1300" s="129"/>
      <c r="Y1300" s="79"/>
      <c r="Z1300" s="77"/>
      <c r="AA1300" s="77"/>
      <c r="AB1300" s="2"/>
      <c r="AC1300" s="2"/>
      <c r="AD1300" s="239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  <c r="GT1300" s="1"/>
      <c r="GU1300" s="1"/>
      <c r="GV1300" s="1"/>
      <c r="GW1300" s="1"/>
      <c r="GX1300" s="1"/>
    </row>
    <row r="1301" spans="1:206" s="4" customFormat="1">
      <c r="A1301" s="6"/>
      <c r="B1301" s="6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2"/>
      <c r="U1301" s="2"/>
      <c r="V1301" s="79"/>
      <c r="W1301" s="146"/>
      <c r="X1301" s="129"/>
      <c r="Y1301" s="79"/>
      <c r="Z1301" s="77"/>
      <c r="AA1301" s="77"/>
      <c r="AB1301" s="2"/>
      <c r="AC1301" s="2"/>
      <c r="AD1301" s="239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  <c r="FO1301" s="1"/>
      <c r="FP1301" s="1"/>
      <c r="FQ1301" s="1"/>
      <c r="FR1301" s="1"/>
      <c r="FS1301" s="1"/>
      <c r="FT1301" s="1"/>
      <c r="FU1301" s="1"/>
      <c r="FV1301" s="1"/>
      <c r="FW1301" s="1"/>
      <c r="FX1301" s="1"/>
      <c r="FY1301" s="1"/>
      <c r="FZ1301" s="1"/>
      <c r="GA1301" s="1"/>
      <c r="GB1301" s="1"/>
      <c r="GC1301" s="1"/>
      <c r="GD1301" s="1"/>
      <c r="GE1301" s="1"/>
      <c r="GF1301" s="1"/>
      <c r="GG1301" s="1"/>
      <c r="GH1301" s="1"/>
      <c r="GI1301" s="1"/>
      <c r="GJ1301" s="1"/>
      <c r="GK1301" s="1"/>
      <c r="GL1301" s="1"/>
      <c r="GM1301" s="1"/>
      <c r="GN1301" s="1"/>
      <c r="GO1301" s="1"/>
      <c r="GP1301" s="1"/>
      <c r="GQ1301" s="1"/>
      <c r="GR1301" s="1"/>
      <c r="GS1301" s="1"/>
      <c r="GT1301" s="1"/>
      <c r="GU1301" s="1"/>
      <c r="GV1301" s="1"/>
      <c r="GW1301" s="1"/>
      <c r="GX1301" s="1"/>
    </row>
    <row r="1302" spans="1:206" s="4" customFormat="1">
      <c r="A1302" s="6"/>
      <c r="B1302" s="6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2"/>
      <c r="U1302" s="2"/>
      <c r="V1302" s="79"/>
      <c r="W1302" s="146"/>
      <c r="X1302" s="129"/>
      <c r="Y1302" s="79"/>
      <c r="Z1302" s="77"/>
      <c r="AA1302" s="77"/>
      <c r="AB1302" s="2"/>
      <c r="AC1302" s="2"/>
      <c r="AD1302" s="239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  <c r="FO1302" s="1"/>
      <c r="FP1302" s="1"/>
      <c r="FQ1302" s="1"/>
      <c r="FR1302" s="1"/>
      <c r="FS1302" s="1"/>
      <c r="FT1302" s="1"/>
      <c r="FU1302" s="1"/>
      <c r="FV1302" s="1"/>
      <c r="FW1302" s="1"/>
      <c r="FX1302" s="1"/>
      <c r="FY1302" s="1"/>
      <c r="FZ1302" s="1"/>
      <c r="GA1302" s="1"/>
      <c r="GB1302" s="1"/>
      <c r="GC1302" s="1"/>
      <c r="GD1302" s="1"/>
      <c r="GE1302" s="1"/>
      <c r="GF1302" s="1"/>
      <c r="GG1302" s="1"/>
      <c r="GH1302" s="1"/>
      <c r="GI1302" s="1"/>
      <c r="GJ1302" s="1"/>
      <c r="GK1302" s="1"/>
      <c r="GL1302" s="1"/>
      <c r="GM1302" s="1"/>
      <c r="GN1302" s="1"/>
      <c r="GO1302" s="1"/>
      <c r="GP1302" s="1"/>
      <c r="GQ1302" s="1"/>
      <c r="GR1302" s="1"/>
      <c r="GS1302" s="1"/>
      <c r="GT1302" s="1"/>
      <c r="GU1302" s="1"/>
      <c r="GV1302" s="1"/>
      <c r="GW1302" s="1"/>
      <c r="GX1302" s="1"/>
    </row>
    <row r="1303" spans="1:206" s="4" customFormat="1">
      <c r="A1303" s="6"/>
      <c r="B1303" s="6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"/>
      <c r="U1303" s="2"/>
      <c r="V1303" s="79"/>
      <c r="W1303" s="146"/>
      <c r="X1303" s="129"/>
      <c r="Y1303" s="79"/>
      <c r="Z1303" s="77"/>
      <c r="AA1303" s="77"/>
      <c r="AB1303" s="2"/>
      <c r="AC1303" s="2"/>
      <c r="AD1303" s="239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  <c r="FO1303" s="1"/>
      <c r="FP1303" s="1"/>
      <c r="FQ1303" s="1"/>
      <c r="FR1303" s="1"/>
      <c r="FS1303" s="1"/>
      <c r="FT1303" s="1"/>
      <c r="FU1303" s="1"/>
      <c r="FV1303" s="1"/>
      <c r="FW1303" s="1"/>
      <c r="FX1303" s="1"/>
      <c r="FY1303" s="1"/>
      <c r="FZ1303" s="1"/>
      <c r="GA1303" s="1"/>
      <c r="GB1303" s="1"/>
      <c r="GC1303" s="1"/>
      <c r="GD1303" s="1"/>
      <c r="GE1303" s="1"/>
      <c r="GF1303" s="1"/>
      <c r="GG1303" s="1"/>
      <c r="GH1303" s="1"/>
      <c r="GI1303" s="1"/>
      <c r="GJ1303" s="1"/>
      <c r="GK1303" s="1"/>
      <c r="GL1303" s="1"/>
      <c r="GM1303" s="1"/>
      <c r="GN1303" s="1"/>
      <c r="GO1303" s="1"/>
      <c r="GP1303" s="1"/>
      <c r="GQ1303" s="1"/>
      <c r="GR1303" s="1"/>
      <c r="GS1303" s="1"/>
      <c r="GT1303" s="1"/>
      <c r="GU1303" s="1"/>
      <c r="GV1303" s="1"/>
      <c r="GW1303" s="1"/>
      <c r="GX1303" s="1"/>
    </row>
    <row r="1304" spans="1:206" s="4" customFormat="1">
      <c r="A1304" s="6"/>
      <c r="B1304" s="6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"/>
      <c r="U1304" s="2"/>
      <c r="V1304" s="79"/>
      <c r="W1304" s="146"/>
      <c r="X1304" s="129"/>
      <c r="Y1304" s="79"/>
      <c r="Z1304" s="77"/>
      <c r="AA1304" s="77"/>
      <c r="AB1304" s="2"/>
      <c r="AC1304" s="2"/>
      <c r="AD1304" s="239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  <c r="GT1304" s="1"/>
      <c r="GU1304" s="1"/>
      <c r="GV1304" s="1"/>
      <c r="GW1304" s="1"/>
      <c r="GX1304" s="1"/>
    </row>
    <row r="1305" spans="1:206" s="4" customFormat="1">
      <c r="A1305" s="6"/>
      <c r="B1305" s="6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"/>
      <c r="U1305" s="2"/>
      <c r="V1305" s="79"/>
      <c r="W1305" s="146"/>
      <c r="X1305" s="129"/>
      <c r="Y1305" s="79"/>
      <c r="Z1305" s="77"/>
      <c r="AA1305" s="77"/>
      <c r="AB1305" s="2"/>
      <c r="AC1305" s="2"/>
      <c r="AD1305" s="239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  <c r="GT1305" s="1"/>
      <c r="GU1305" s="1"/>
      <c r="GV1305" s="1"/>
      <c r="GW1305" s="1"/>
      <c r="GX1305" s="1"/>
    </row>
    <row r="1306" spans="1:206" s="4" customFormat="1">
      <c r="A1306" s="6"/>
      <c r="B1306" s="6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"/>
      <c r="U1306" s="2"/>
      <c r="V1306" s="79"/>
      <c r="W1306" s="146"/>
      <c r="X1306" s="129"/>
      <c r="Y1306" s="79"/>
      <c r="Z1306" s="77"/>
      <c r="AA1306" s="77"/>
      <c r="AB1306" s="2"/>
      <c r="AC1306" s="2"/>
      <c r="AD1306" s="239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  <c r="GT1306" s="1"/>
      <c r="GU1306" s="1"/>
      <c r="GV1306" s="1"/>
      <c r="GW1306" s="1"/>
      <c r="GX1306" s="1"/>
    </row>
    <row r="1307" spans="1:206" s="4" customFormat="1">
      <c r="A1307" s="6"/>
      <c r="B1307" s="6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2"/>
      <c r="U1307" s="2"/>
      <c r="V1307" s="79"/>
      <c r="W1307" s="146"/>
      <c r="X1307" s="129"/>
      <c r="Y1307" s="79"/>
      <c r="Z1307" s="77"/>
      <c r="AA1307" s="77"/>
      <c r="AB1307" s="2"/>
      <c r="AC1307" s="2"/>
      <c r="AD1307" s="239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  <c r="GT1307" s="1"/>
      <c r="GU1307" s="1"/>
      <c r="GV1307" s="1"/>
      <c r="GW1307" s="1"/>
      <c r="GX1307" s="1"/>
    </row>
    <row r="1308" spans="1:206" s="4" customFormat="1">
      <c r="A1308" s="6"/>
      <c r="B1308" s="6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"/>
      <c r="U1308" s="2"/>
      <c r="V1308" s="79"/>
      <c r="W1308" s="146"/>
      <c r="X1308" s="129"/>
      <c r="Y1308" s="79"/>
      <c r="Z1308" s="77"/>
      <c r="AA1308" s="77"/>
      <c r="AB1308" s="2"/>
      <c r="AC1308" s="2"/>
      <c r="AD1308" s="239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  <c r="GT1308" s="1"/>
      <c r="GU1308" s="1"/>
      <c r="GV1308" s="1"/>
      <c r="GW1308" s="1"/>
      <c r="GX1308" s="1"/>
    </row>
    <row r="1309" spans="1:206" s="4" customFormat="1">
      <c r="A1309" s="6"/>
      <c r="B1309" s="6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2"/>
      <c r="U1309" s="2"/>
      <c r="V1309" s="79"/>
      <c r="W1309" s="146"/>
      <c r="X1309" s="129"/>
      <c r="Y1309" s="79"/>
      <c r="Z1309" s="77"/>
      <c r="AA1309" s="77"/>
      <c r="AB1309" s="2"/>
      <c r="AC1309" s="2"/>
      <c r="AD1309" s="239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  <c r="FL1309" s="1"/>
      <c r="FM1309" s="1"/>
      <c r="FN1309" s="1"/>
      <c r="FO1309" s="1"/>
      <c r="FP1309" s="1"/>
      <c r="FQ1309" s="1"/>
      <c r="FR1309" s="1"/>
      <c r="FS1309" s="1"/>
      <c r="FT1309" s="1"/>
      <c r="FU1309" s="1"/>
      <c r="FV1309" s="1"/>
      <c r="FW1309" s="1"/>
      <c r="FX1309" s="1"/>
      <c r="FY1309" s="1"/>
      <c r="FZ1309" s="1"/>
      <c r="GA1309" s="1"/>
      <c r="GB1309" s="1"/>
      <c r="GC1309" s="1"/>
      <c r="GD1309" s="1"/>
      <c r="GE1309" s="1"/>
      <c r="GF1309" s="1"/>
      <c r="GG1309" s="1"/>
      <c r="GH1309" s="1"/>
      <c r="GI1309" s="1"/>
      <c r="GJ1309" s="1"/>
      <c r="GK1309" s="1"/>
      <c r="GL1309" s="1"/>
      <c r="GM1309" s="1"/>
      <c r="GN1309" s="1"/>
      <c r="GO1309" s="1"/>
      <c r="GP1309" s="1"/>
      <c r="GQ1309" s="1"/>
      <c r="GR1309" s="1"/>
      <c r="GS1309" s="1"/>
      <c r="GT1309" s="1"/>
      <c r="GU1309" s="1"/>
      <c r="GV1309" s="1"/>
      <c r="GW1309" s="1"/>
      <c r="GX1309" s="1"/>
    </row>
    <row r="1310" spans="1:206" s="4" customFormat="1">
      <c r="A1310" s="6"/>
      <c r="B1310" s="6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2"/>
      <c r="U1310" s="2"/>
      <c r="V1310" s="79"/>
      <c r="W1310" s="146"/>
      <c r="X1310" s="129"/>
      <c r="Y1310" s="79"/>
      <c r="Z1310" s="77"/>
      <c r="AA1310" s="77"/>
      <c r="AB1310" s="2"/>
      <c r="AC1310" s="2"/>
      <c r="AD1310" s="239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  <c r="GT1310" s="1"/>
      <c r="GU1310" s="1"/>
      <c r="GV1310" s="1"/>
      <c r="GW1310" s="1"/>
      <c r="GX1310" s="1"/>
    </row>
    <row r="1311" spans="1:206" s="4" customFormat="1">
      <c r="A1311" s="6"/>
      <c r="B1311" s="6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2"/>
      <c r="U1311" s="2"/>
      <c r="V1311" s="79"/>
      <c r="W1311" s="146"/>
      <c r="X1311" s="129"/>
      <c r="Y1311" s="79"/>
      <c r="Z1311" s="77"/>
      <c r="AA1311" s="77"/>
      <c r="AB1311" s="2"/>
      <c r="AC1311" s="2"/>
      <c r="AD1311" s="239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  <c r="GT1311" s="1"/>
      <c r="GU1311" s="1"/>
      <c r="GV1311" s="1"/>
      <c r="GW1311" s="1"/>
      <c r="GX1311" s="1"/>
    </row>
    <row r="1312" spans="1:206" s="4" customFormat="1">
      <c r="A1312" s="6"/>
      <c r="B1312" s="6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2"/>
      <c r="U1312" s="2"/>
      <c r="V1312" s="79"/>
      <c r="W1312" s="146"/>
      <c r="X1312" s="129"/>
      <c r="Y1312" s="79"/>
      <c r="Z1312" s="77"/>
      <c r="AA1312" s="77"/>
      <c r="AB1312" s="2"/>
      <c r="AC1312" s="2"/>
      <c r="AD1312" s="239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  <c r="GL1312" s="1"/>
      <c r="GM1312" s="1"/>
      <c r="GN1312" s="1"/>
      <c r="GO1312" s="1"/>
      <c r="GP1312" s="1"/>
      <c r="GQ1312" s="1"/>
      <c r="GR1312" s="1"/>
      <c r="GS1312" s="1"/>
      <c r="GT1312" s="1"/>
      <c r="GU1312" s="1"/>
      <c r="GV1312" s="1"/>
      <c r="GW1312" s="1"/>
      <c r="GX1312" s="1"/>
    </row>
    <row r="1313" spans="1:206" s="4" customFormat="1">
      <c r="A1313" s="6"/>
      <c r="B1313" s="6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2"/>
      <c r="U1313" s="2"/>
      <c r="V1313" s="79"/>
      <c r="W1313" s="146"/>
      <c r="X1313" s="129"/>
      <c r="Y1313" s="79"/>
      <c r="Z1313" s="77"/>
      <c r="AA1313" s="77"/>
      <c r="AB1313" s="2"/>
      <c r="AC1313" s="2"/>
      <c r="AD1313" s="239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  <c r="FO1313" s="1"/>
      <c r="FP1313" s="1"/>
      <c r="FQ1313" s="1"/>
      <c r="FR1313" s="1"/>
      <c r="FS1313" s="1"/>
      <c r="FT1313" s="1"/>
      <c r="FU1313" s="1"/>
      <c r="FV1313" s="1"/>
      <c r="FW1313" s="1"/>
      <c r="FX1313" s="1"/>
      <c r="FY1313" s="1"/>
      <c r="FZ1313" s="1"/>
      <c r="GA1313" s="1"/>
      <c r="GB1313" s="1"/>
      <c r="GC1313" s="1"/>
      <c r="GD1313" s="1"/>
      <c r="GE1313" s="1"/>
      <c r="GF1313" s="1"/>
      <c r="GG1313" s="1"/>
      <c r="GH1313" s="1"/>
      <c r="GI1313" s="1"/>
      <c r="GJ1313" s="1"/>
      <c r="GK1313" s="1"/>
      <c r="GL1313" s="1"/>
      <c r="GM1313" s="1"/>
      <c r="GN1313" s="1"/>
      <c r="GO1313" s="1"/>
      <c r="GP1313" s="1"/>
      <c r="GQ1313" s="1"/>
      <c r="GR1313" s="1"/>
      <c r="GS1313" s="1"/>
      <c r="GT1313" s="1"/>
      <c r="GU1313" s="1"/>
      <c r="GV1313" s="1"/>
      <c r="GW1313" s="1"/>
      <c r="GX1313" s="1"/>
    </row>
    <row r="1314" spans="1:206" s="4" customFormat="1">
      <c r="A1314" s="6"/>
      <c r="B1314" s="6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2"/>
      <c r="U1314" s="2"/>
      <c r="V1314" s="79"/>
      <c r="W1314" s="146"/>
      <c r="X1314" s="129"/>
      <c r="Y1314" s="79"/>
      <c r="Z1314" s="77"/>
      <c r="AA1314" s="77"/>
      <c r="AB1314" s="2"/>
      <c r="AC1314" s="2"/>
      <c r="AD1314" s="239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  <c r="FO1314" s="1"/>
      <c r="FP1314" s="1"/>
      <c r="FQ1314" s="1"/>
      <c r="FR1314" s="1"/>
      <c r="FS1314" s="1"/>
      <c r="FT1314" s="1"/>
      <c r="FU1314" s="1"/>
      <c r="FV1314" s="1"/>
      <c r="FW1314" s="1"/>
      <c r="FX1314" s="1"/>
      <c r="FY1314" s="1"/>
      <c r="FZ1314" s="1"/>
      <c r="GA1314" s="1"/>
      <c r="GB1314" s="1"/>
      <c r="GC1314" s="1"/>
      <c r="GD1314" s="1"/>
      <c r="GE1314" s="1"/>
      <c r="GF1314" s="1"/>
      <c r="GG1314" s="1"/>
      <c r="GH1314" s="1"/>
      <c r="GI1314" s="1"/>
      <c r="GJ1314" s="1"/>
      <c r="GK1314" s="1"/>
      <c r="GL1314" s="1"/>
      <c r="GM1314" s="1"/>
      <c r="GN1314" s="1"/>
      <c r="GO1314" s="1"/>
      <c r="GP1314" s="1"/>
      <c r="GQ1314" s="1"/>
      <c r="GR1314" s="1"/>
      <c r="GS1314" s="1"/>
      <c r="GT1314" s="1"/>
      <c r="GU1314" s="1"/>
      <c r="GV1314" s="1"/>
      <c r="GW1314" s="1"/>
      <c r="GX1314" s="1"/>
    </row>
    <row r="1315" spans="1:206" s="4" customFormat="1">
      <c r="A1315" s="6"/>
      <c r="B1315" s="6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2"/>
      <c r="U1315" s="2"/>
      <c r="V1315" s="79"/>
      <c r="W1315" s="146"/>
      <c r="X1315" s="129"/>
      <c r="Y1315" s="79"/>
      <c r="Z1315" s="77"/>
      <c r="AA1315" s="77"/>
      <c r="AB1315" s="2"/>
      <c r="AC1315" s="2"/>
      <c r="AD1315" s="239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  <c r="GU1315" s="1"/>
      <c r="GV1315" s="1"/>
      <c r="GW1315" s="1"/>
      <c r="GX1315" s="1"/>
    </row>
    <row r="1316" spans="1:206" s="4" customFormat="1">
      <c r="A1316" s="6"/>
      <c r="B1316" s="6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2"/>
      <c r="U1316" s="2"/>
      <c r="V1316" s="79"/>
      <c r="W1316" s="146"/>
      <c r="X1316" s="129"/>
      <c r="Y1316" s="79"/>
      <c r="Z1316" s="77"/>
      <c r="AA1316" s="77"/>
      <c r="AB1316" s="2"/>
      <c r="AC1316" s="2"/>
      <c r="AD1316" s="239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  <c r="GT1316" s="1"/>
      <c r="GU1316" s="1"/>
      <c r="GV1316" s="1"/>
      <c r="GW1316" s="1"/>
      <c r="GX1316" s="1"/>
    </row>
    <row r="1317" spans="1:206" s="4" customFormat="1">
      <c r="A1317" s="6"/>
      <c r="B1317" s="6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2"/>
      <c r="U1317" s="2"/>
      <c r="V1317" s="79"/>
      <c r="W1317" s="146"/>
      <c r="X1317" s="129"/>
      <c r="Y1317" s="79"/>
      <c r="Z1317" s="77"/>
      <c r="AA1317" s="77"/>
      <c r="AB1317" s="2"/>
      <c r="AC1317" s="2"/>
      <c r="AD1317" s="239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  <c r="FL1317" s="1"/>
      <c r="FM1317" s="1"/>
      <c r="FN1317" s="1"/>
      <c r="FO1317" s="1"/>
      <c r="FP1317" s="1"/>
      <c r="FQ1317" s="1"/>
      <c r="FR1317" s="1"/>
      <c r="FS1317" s="1"/>
      <c r="FT1317" s="1"/>
      <c r="FU1317" s="1"/>
      <c r="FV1317" s="1"/>
      <c r="FW1317" s="1"/>
      <c r="FX1317" s="1"/>
      <c r="FY1317" s="1"/>
      <c r="FZ1317" s="1"/>
      <c r="GA1317" s="1"/>
      <c r="GB1317" s="1"/>
      <c r="GC1317" s="1"/>
      <c r="GD1317" s="1"/>
      <c r="GE1317" s="1"/>
      <c r="GF1317" s="1"/>
      <c r="GG1317" s="1"/>
      <c r="GH1317" s="1"/>
      <c r="GI1317" s="1"/>
      <c r="GJ1317" s="1"/>
      <c r="GK1317" s="1"/>
      <c r="GL1317" s="1"/>
      <c r="GM1317" s="1"/>
      <c r="GN1317" s="1"/>
      <c r="GO1317" s="1"/>
      <c r="GP1317" s="1"/>
      <c r="GQ1317" s="1"/>
      <c r="GR1317" s="1"/>
      <c r="GS1317" s="1"/>
      <c r="GT1317" s="1"/>
      <c r="GU1317" s="1"/>
      <c r="GV1317" s="1"/>
      <c r="GW1317" s="1"/>
      <c r="GX1317" s="1"/>
    </row>
    <row r="1318" spans="1:206" s="4" customFormat="1">
      <c r="A1318" s="6"/>
      <c r="B1318" s="6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2"/>
      <c r="U1318" s="2"/>
      <c r="V1318" s="79"/>
      <c r="W1318" s="146"/>
      <c r="X1318" s="129"/>
      <c r="Y1318" s="79"/>
      <c r="Z1318" s="77"/>
      <c r="AA1318" s="77"/>
      <c r="AB1318" s="2"/>
      <c r="AC1318" s="2"/>
      <c r="AD1318" s="239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  <c r="GT1318" s="1"/>
      <c r="GU1318" s="1"/>
      <c r="GV1318" s="1"/>
      <c r="GW1318" s="1"/>
      <c r="GX1318" s="1"/>
    </row>
    <row r="1319" spans="1:206" s="4" customFormat="1">
      <c r="A1319" s="6"/>
      <c r="B1319" s="6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2"/>
      <c r="U1319" s="2"/>
      <c r="V1319" s="79"/>
      <c r="W1319" s="146"/>
      <c r="X1319" s="129"/>
      <c r="Y1319" s="79"/>
      <c r="Z1319" s="77"/>
      <c r="AA1319" s="77"/>
      <c r="AB1319" s="2"/>
      <c r="AC1319" s="2"/>
      <c r="AD1319" s="239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  <c r="FL1319" s="1"/>
      <c r="FM1319" s="1"/>
      <c r="FN1319" s="1"/>
      <c r="FO1319" s="1"/>
      <c r="FP1319" s="1"/>
      <c r="FQ1319" s="1"/>
      <c r="FR1319" s="1"/>
      <c r="FS1319" s="1"/>
      <c r="FT1319" s="1"/>
      <c r="FU1319" s="1"/>
      <c r="FV1319" s="1"/>
      <c r="FW1319" s="1"/>
      <c r="FX1319" s="1"/>
      <c r="FY1319" s="1"/>
      <c r="FZ1319" s="1"/>
      <c r="GA1319" s="1"/>
      <c r="GB1319" s="1"/>
      <c r="GC1319" s="1"/>
      <c r="GD1319" s="1"/>
      <c r="GE1319" s="1"/>
      <c r="GF1319" s="1"/>
      <c r="GG1319" s="1"/>
      <c r="GH1319" s="1"/>
      <c r="GI1319" s="1"/>
      <c r="GJ1319" s="1"/>
      <c r="GK1319" s="1"/>
      <c r="GL1319" s="1"/>
      <c r="GM1319" s="1"/>
      <c r="GN1319" s="1"/>
      <c r="GO1319" s="1"/>
      <c r="GP1319" s="1"/>
      <c r="GQ1319" s="1"/>
      <c r="GR1319" s="1"/>
      <c r="GS1319" s="1"/>
      <c r="GT1319" s="1"/>
      <c r="GU1319" s="1"/>
      <c r="GV1319" s="1"/>
      <c r="GW1319" s="1"/>
      <c r="GX1319" s="1"/>
    </row>
    <row r="1320" spans="1:206" s="4" customFormat="1">
      <c r="A1320" s="6"/>
      <c r="B1320" s="6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2"/>
      <c r="U1320" s="2"/>
      <c r="V1320" s="79"/>
      <c r="W1320" s="146"/>
      <c r="X1320" s="129"/>
      <c r="Y1320" s="79"/>
      <c r="Z1320" s="77"/>
      <c r="AA1320" s="77"/>
      <c r="AB1320" s="2"/>
      <c r="AC1320" s="2"/>
      <c r="AD1320" s="239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  <c r="FO1320" s="1"/>
      <c r="FP1320" s="1"/>
      <c r="FQ1320" s="1"/>
      <c r="FR1320" s="1"/>
      <c r="FS1320" s="1"/>
      <c r="FT1320" s="1"/>
      <c r="FU1320" s="1"/>
      <c r="FV1320" s="1"/>
      <c r="FW1320" s="1"/>
      <c r="FX1320" s="1"/>
      <c r="FY1320" s="1"/>
      <c r="FZ1320" s="1"/>
      <c r="GA1320" s="1"/>
      <c r="GB1320" s="1"/>
      <c r="GC1320" s="1"/>
      <c r="GD1320" s="1"/>
      <c r="GE1320" s="1"/>
      <c r="GF1320" s="1"/>
      <c r="GG1320" s="1"/>
      <c r="GH1320" s="1"/>
      <c r="GI1320" s="1"/>
      <c r="GJ1320" s="1"/>
      <c r="GK1320" s="1"/>
      <c r="GL1320" s="1"/>
      <c r="GM1320" s="1"/>
      <c r="GN1320" s="1"/>
      <c r="GO1320" s="1"/>
      <c r="GP1320" s="1"/>
      <c r="GQ1320" s="1"/>
      <c r="GR1320" s="1"/>
      <c r="GS1320" s="1"/>
      <c r="GT1320" s="1"/>
      <c r="GU1320" s="1"/>
      <c r="GV1320" s="1"/>
      <c r="GW1320" s="1"/>
      <c r="GX1320" s="1"/>
    </row>
    <row r="1321" spans="1:206" s="4" customFormat="1">
      <c r="A1321" s="6"/>
      <c r="B1321" s="6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2"/>
      <c r="U1321" s="2"/>
      <c r="V1321" s="79"/>
      <c r="W1321" s="146"/>
      <c r="X1321" s="129"/>
      <c r="Y1321" s="79"/>
      <c r="Z1321" s="77"/>
      <c r="AA1321" s="77"/>
      <c r="AB1321" s="2"/>
      <c r="AC1321" s="2"/>
      <c r="AD1321" s="239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  <c r="GT1321" s="1"/>
      <c r="GU1321" s="1"/>
      <c r="GV1321" s="1"/>
      <c r="GW1321" s="1"/>
      <c r="GX1321" s="1"/>
    </row>
    <row r="1322" spans="1:206" s="4" customFormat="1">
      <c r="A1322" s="6"/>
      <c r="B1322" s="6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2"/>
      <c r="U1322" s="2"/>
      <c r="V1322" s="79"/>
      <c r="W1322" s="146"/>
      <c r="X1322" s="129"/>
      <c r="Y1322" s="79"/>
      <c r="Z1322" s="77"/>
      <c r="AA1322" s="77"/>
      <c r="AB1322" s="2"/>
      <c r="AC1322" s="2"/>
      <c r="AD1322" s="239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  <c r="GT1322" s="1"/>
      <c r="GU1322" s="1"/>
      <c r="GV1322" s="1"/>
      <c r="GW1322" s="1"/>
      <c r="GX1322" s="1"/>
    </row>
    <row r="1323" spans="1:206" s="4" customFormat="1">
      <c r="A1323" s="6"/>
      <c r="B1323" s="6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2"/>
      <c r="U1323" s="2"/>
      <c r="V1323" s="79"/>
      <c r="W1323" s="146"/>
      <c r="X1323" s="129"/>
      <c r="Y1323" s="79"/>
      <c r="Z1323" s="77"/>
      <c r="AA1323" s="77"/>
      <c r="AB1323" s="2"/>
      <c r="AC1323" s="2"/>
      <c r="AD1323" s="239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  <c r="GT1323" s="1"/>
      <c r="GU1323" s="1"/>
      <c r="GV1323" s="1"/>
      <c r="GW1323" s="1"/>
      <c r="GX1323" s="1"/>
    </row>
    <row r="1324" spans="1:206" s="4" customFormat="1">
      <c r="A1324" s="6"/>
      <c r="B1324" s="6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"/>
      <c r="U1324" s="2"/>
      <c r="V1324" s="79"/>
      <c r="W1324" s="146"/>
      <c r="X1324" s="129"/>
      <c r="Y1324" s="79"/>
      <c r="Z1324" s="77"/>
      <c r="AA1324" s="77"/>
      <c r="AB1324" s="2"/>
      <c r="AC1324" s="2"/>
      <c r="AD1324" s="239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  <c r="FL1324" s="1"/>
      <c r="FM1324" s="1"/>
      <c r="FN1324" s="1"/>
      <c r="FO1324" s="1"/>
      <c r="FP1324" s="1"/>
      <c r="FQ1324" s="1"/>
      <c r="FR1324" s="1"/>
      <c r="FS1324" s="1"/>
      <c r="FT1324" s="1"/>
      <c r="FU1324" s="1"/>
      <c r="FV1324" s="1"/>
      <c r="FW1324" s="1"/>
      <c r="FX1324" s="1"/>
      <c r="FY1324" s="1"/>
      <c r="FZ1324" s="1"/>
      <c r="GA1324" s="1"/>
      <c r="GB1324" s="1"/>
      <c r="GC1324" s="1"/>
      <c r="GD1324" s="1"/>
      <c r="GE1324" s="1"/>
      <c r="GF1324" s="1"/>
      <c r="GG1324" s="1"/>
      <c r="GH1324" s="1"/>
      <c r="GI1324" s="1"/>
      <c r="GJ1324" s="1"/>
      <c r="GK1324" s="1"/>
      <c r="GL1324" s="1"/>
      <c r="GM1324" s="1"/>
      <c r="GN1324" s="1"/>
      <c r="GO1324" s="1"/>
      <c r="GP1324" s="1"/>
      <c r="GQ1324" s="1"/>
      <c r="GR1324" s="1"/>
      <c r="GS1324" s="1"/>
      <c r="GT1324" s="1"/>
      <c r="GU1324" s="1"/>
      <c r="GV1324" s="1"/>
      <c r="GW1324" s="1"/>
      <c r="GX1324" s="1"/>
    </row>
    <row r="1325" spans="1:206" s="4" customFormat="1">
      <c r="A1325" s="6"/>
      <c r="B1325" s="6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"/>
      <c r="U1325" s="2"/>
      <c r="V1325" s="79"/>
      <c r="W1325" s="146"/>
      <c r="X1325" s="129"/>
      <c r="Y1325" s="79"/>
      <c r="Z1325" s="77"/>
      <c r="AA1325" s="77"/>
      <c r="AB1325" s="2"/>
      <c r="AC1325" s="2"/>
      <c r="AD1325" s="239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  <c r="GU1325" s="1"/>
      <c r="GV1325" s="1"/>
      <c r="GW1325" s="1"/>
      <c r="GX1325" s="1"/>
    </row>
    <row r="1326" spans="1:206" s="4" customFormat="1">
      <c r="A1326" s="6"/>
      <c r="B1326" s="6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2"/>
      <c r="U1326" s="2"/>
      <c r="V1326" s="79"/>
      <c r="W1326" s="146"/>
      <c r="X1326" s="129"/>
      <c r="Y1326" s="79"/>
      <c r="Z1326" s="77"/>
      <c r="AA1326" s="77"/>
      <c r="AB1326" s="2"/>
      <c r="AC1326" s="2"/>
      <c r="AD1326" s="239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  <c r="FL1326" s="1"/>
      <c r="FM1326" s="1"/>
      <c r="FN1326" s="1"/>
      <c r="FO1326" s="1"/>
      <c r="FP1326" s="1"/>
      <c r="FQ1326" s="1"/>
      <c r="FR1326" s="1"/>
      <c r="FS1326" s="1"/>
      <c r="FT1326" s="1"/>
      <c r="FU1326" s="1"/>
      <c r="FV1326" s="1"/>
      <c r="FW1326" s="1"/>
      <c r="FX1326" s="1"/>
      <c r="FY1326" s="1"/>
      <c r="FZ1326" s="1"/>
      <c r="GA1326" s="1"/>
      <c r="GB1326" s="1"/>
      <c r="GC1326" s="1"/>
      <c r="GD1326" s="1"/>
      <c r="GE1326" s="1"/>
      <c r="GF1326" s="1"/>
      <c r="GG1326" s="1"/>
      <c r="GH1326" s="1"/>
      <c r="GI1326" s="1"/>
      <c r="GJ1326" s="1"/>
      <c r="GK1326" s="1"/>
      <c r="GL1326" s="1"/>
      <c r="GM1326" s="1"/>
      <c r="GN1326" s="1"/>
      <c r="GO1326" s="1"/>
      <c r="GP1326" s="1"/>
      <c r="GQ1326" s="1"/>
      <c r="GR1326" s="1"/>
      <c r="GS1326" s="1"/>
      <c r="GT1326" s="1"/>
      <c r="GU1326" s="1"/>
      <c r="GV1326" s="1"/>
      <c r="GW1326" s="1"/>
      <c r="GX1326" s="1"/>
    </row>
    <row r="1327" spans="1:206" s="4" customFormat="1">
      <c r="A1327" s="6"/>
      <c r="B1327" s="6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2"/>
      <c r="U1327" s="2"/>
      <c r="V1327" s="79"/>
      <c r="W1327" s="146"/>
      <c r="X1327" s="129"/>
      <c r="Y1327" s="79"/>
      <c r="Z1327" s="77"/>
      <c r="AA1327" s="77"/>
      <c r="AB1327" s="2"/>
      <c r="AC1327" s="2"/>
      <c r="AD1327" s="239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  <c r="GL1327" s="1"/>
      <c r="GM1327" s="1"/>
      <c r="GN1327" s="1"/>
      <c r="GO1327" s="1"/>
      <c r="GP1327" s="1"/>
      <c r="GQ1327" s="1"/>
      <c r="GR1327" s="1"/>
      <c r="GS1327" s="1"/>
      <c r="GT1327" s="1"/>
      <c r="GU1327" s="1"/>
      <c r="GV1327" s="1"/>
      <c r="GW1327" s="1"/>
      <c r="GX1327" s="1"/>
    </row>
    <row r="1328" spans="1:206" s="4" customFormat="1">
      <c r="A1328" s="6"/>
      <c r="B1328" s="6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2"/>
      <c r="U1328" s="2"/>
      <c r="V1328" s="79"/>
      <c r="W1328" s="146"/>
      <c r="X1328" s="129"/>
      <c r="Y1328" s="79"/>
      <c r="Z1328" s="77"/>
      <c r="AA1328" s="77"/>
      <c r="AB1328" s="2"/>
      <c r="AC1328" s="2"/>
      <c r="AD1328" s="239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  <c r="GT1328" s="1"/>
      <c r="GU1328" s="1"/>
      <c r="GV1328" s="1"/>
      <c r="GW1328" s="1"/>
      <c r="GX1328" s="1"/>
    </row>
    <row r="1329" spans="1:206" s="4" customFormat="1">
      <c r="A1329" s="6"/>
      <c r="B1329" s="6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2"/>
      <c r="U1329" s="2"/>
      <c r="V1329" s="79"/>
      <c r="W1329" s="146"/>
      <c r="X1329" s="129"/>
      <c r="Y1329" s="79"/>
      <c r="Z1329" s="77"/>
      <c r="AA1329" s="77"/>
      <c r="AB1329" s="2"/>
      <c r="AC1329" s="2"/>
      <c r="AD1329" s="239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  <c r="FL1329" s="1"/>
      <c r="FM1329" s="1"/>
      <c r="FN1329" s="1"/>
      <c r="FO1329" s="1"/>
      <c r="FP1329" s="1"/>
      <c r="FQ1329" s="1"/>
      <c r="FR1329" s="1"/>
      <c r="FS1329" s="1"/>
      <c r="FT1329" s="1"/>
      <c r="FU1329" s="1"/>
      <c r="FV1329" s="1"/>
      <c r="FW1329" s="1"/>
      <c r="FX1329" s="1"/>
      <c r="FY1329" s="1"/>
      <c r="FZ1329" s="1"/>
      <c r="GA1329" s="1"/>
      <c r="GB1329" s="1"/>
      <c r="GC1329" s="1"/>
      <c r="GD1329" s="1"/>
      <c r="GE1329" s="1"/>
      <c r="GF1329" s="1"/>
      <c r="GG1329" s="1"/>
      <c r="GH1329" s="1"/>
      <c r="GI1329" s="1"/>
      <c r="GJ1329" s="1"/>
      <c r="GK1329" s="1"/>
      <c r="GL1329" s="1"/>
      <c r="GM1329" s="1"/>
      <c r="GN1329" s="1"/>
      <c r="GO1329" s="1"/>
      <c r="GP1329" s="1"/>
      <c r="GQ1329" s="1"/>
      <c r="GR1329" s="1"/>
      <c r="GS1329" s="1"/>
      <c r="GT1329" s="1"/>
      <c r="GU1329" s="1"/>
      <c r="GV1329" s="1"/>
      <c r="GW1329" s="1"/>
      <c r="GX1329" s="1"/>
    </row>
    <row r="1330" spans="1:206" s="4" customFormat="1">
      <c r="A1330" s="6"/>
      <c r="B1330" s="6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2"/>
      <c r="U1330" s="2"/>
      <c r="V1330" s="79"/>
      <c r="W1330" s="146"/>
      <c r="X1330" s="129"/>
      <c r="Y1330" s="79"/>
      <c r="Z1330" s="77"/>
      <c r="AA1330" s="77"/>
      <c r="AB1330" s="2"/>
      <c r="AC1330" s="2"/>
      <c r="AD1330" s="239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  <c r="GT1330" s="1"/>
      <c r="GU1330" s="1"/>
      <c r="GV1330" s="1"/>
      <c r="GW1330" s="1"/>
      <c r="GX1330" s="1"/>
    </row>
    <row r="1331" spans="1:206" s="4" customFormat="1">
      <c r="A1331" s="6"/>
      <c r="B1331" s="6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2"/>
      <c r="U1331" s="2"/>
      <c r="V1331" s="79"/>
      <c r="W1331" s="146"/>
      <c r="X1331" s="129"/>
      <c r="Y1331" s="79"/>
      <c r="Z1331" s="77"/>
      <c r="AA1331" s="77"/>
      <c r="AB1331" s="2"/>
      <c r="AC1331" s="2"/>
      <c r="AD1331" s="239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  <c r="GT1331" s="1"/>
      <c r="GU1331" s="1"/>
      <c r="GV1331" s="1"/>
      <c r="GW1331" s="1"/>
      <c r="GX1331" s="1"/>
    </row>
    <row r="1332" spans="1:206" s="4" customFormat="1">
      <c r="A1332" s="6"/>
      <c r="B1332" s="6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2"/>
      <c r="U1332" s="2"/>
      <c r="V1332" s="79"/>
      <c r="W1332" s="146"/>
      <c r="X1332" s="129"/>
      <c r="Y1332" s="79"/>
      <c r="Z1332" s="77"/>
      <c r="AA1332" s="77"/>
      <c r="AB1332" s="2"/>
      <c r="AC1332" s="2"/>
      <c r="AD1332" s="239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  <c r="GU1332" s="1"/>
      <c r="GV1332" s="1"/>
      <c r="GW1332" s="1"/>
      <c r="GX1332" s="1"/>
    </row>
    <row r="1333" spans="1:206" s="4" customFormat="1">
      <c r="A1333" s="6"/>
      <c r="B1333" s="6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2"/>
      <c r="U1333" s="2"/>
      <c r="V1333" s="79"/>
      <c r="W1333" s="146"/>
      <c r="X1333" s="129"/>
      <c r="Y1333" s="79"/>
      <c r="Z1333" s="77"/>
      <c r="AA1333" s="77"/>
      <c r="AB1333" s="2"/>
      <c r="AC1333" s="2"/>
      <c r="AD1333" s="239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  <c r="GL1333" s="1"/>
      <c r="GM1333" s="1"/>
      <c r="GN1333" s="1"/>
      <c r="GO1333" s="1"/>
      <c r="GP1333" s="1"/>
      <c r="GQ1333" s="1"/>
      <c r="GR1333" s="1"/>
      <c r="GS1333" s="1"/>
      <c r="GT1333" s="1"/>
      <c r="GU1333" s="1"/>
      <c r="GV1333" s="1"/>
      <c r="GW1333" s="1"/>
      <c r="GX1333" s="1"/>
    </row>
    <row r="1334" spans="1:206" s="4" customFormat="1">
      <c r="A1334" s="6"/>
      <c r="B1334" s="6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2"/>
      <c r="U1334" s="2"/>
      <c r="V1334" s="79"/>
      <c r="W1334" s="146"/>
      <c r="X1334" s="129"/>
      <c r="Y1334" s="79"/>
      <c r="Z1334" s="77"/>
      <c r="AA1334" s="77"/>
      <c r="AB1334" s="2"/>
      <c r="AC1334" s="2"/>
      <c r="AD1334" s="239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  <c r="GX1334" s="1"/>
    </row>
    <row r="1335" spans="1:206" s="4" customFormat="1">
      <c r="A1335" s="6"/>
      <c r="B1335" s="6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2"/>
      <c r="U1335" s="2"/>
      <c r="V1335" s="79"/>
      <c r="W1335" s="146"/>
      <c r="X1335" s="129"/>
      <c r="Y1335" s="79"/>
      <c r="Z1335" s="77"/>
      <c r="AA1335" s="77"/>
      <c r="AB1335" s="2"/>
      <c r="AC1335" s="2"/>
      <c r="AD1335" s="239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  <c r="GU1335" s="1"/>
      <c r="GV1335" s="1"/>
      <c r="GW1335" s="1"/>
      <c r="GX1335" s="1"/>
    </row>
    <row r="1336" spans="1:206" s="4" customFormat="1">
      <c r="A1336" s="6"/>
      <c r="B1336" s="6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"/>
      <c r="U1336" s="2"/>
      <c r="V1336" s="79"/>
      <c r="W1336" s="146"/>
      <c r="X1336" s="129"/>
      <c r="Y1336" s="79"/>
      <c r="Z1336" s="77"/>
      <c r="AA1336" s="77"/>
      <c r="AB1336" s="2"/>
      <c r="AC1336" s="2"/>
      <c r="AD1336" s="239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  <c r="GX1336" s="1"/>
    </row>
    <row r="1337" spans="1:206" s="4" customFormat="1">
      <c r="A1337" s="6"/>
      <c r="B1337" s="6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"/>
      <c r="U1337" s="2"/>
      <c r="V1337" s="79"/>
      <c r="W1337" s="146"/>
      <c r="X1337" s="129"/>
      <c r="Y1337" s="79"/>
      <c r="Z1337" s="77"/>
      <c r="AA1337" s="77"/>
      <c r="AB1337" s="2"/>
      <c r="AC1337" s="2"/>
      <c r="AD1337" s="239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  <c r="GX1337" s="1"/>
    </row>
    <row r="1338" spans="1:206" s="4" customFormat="1">
      <c r="A1338" s="6"/>
      <c r="B1338" s="6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"/>
      <c r="U1338" s="2"/>
      <c r="V1338" s="79"/>
      <c r="W1338" s="146"/>
      <c r="X1338" s="129"/>
      <c r="Y1338" s="79"/>
      <c r="Z1338" s="77"/>
      <c r="AA1338" s="77"/>
      <c r="AB1338" s="2"/>
      <c r="AC1338" s="2"/>
      <c r="AD1338" s="239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  <c r="GX1338" s="1"/>
    </row>
    <row r="1339" spans="1:206" s="4" customFormat="1">
      <c r="A1339" s="6"/>
      <c r="B1339" s="6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2"/>
      <c r="U1339" s="2"/>
      <c r="V1339" s="79"/>
      <c r="W1339" s="146"/>
      <c r="X1339" s="129"/>
      <c r="Y1339" s="79"/>
      <c r="Z1339" s="77"/>
      <c r="AA1339" s="77"/>
      <c r="AB1339" s="2"/>
      <c r="AC1339" s="2"/>
      <c r="AD1339" s="239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  <c r="GX1339" s="1"/>
    </row>
    <row r="1340" spans="1:206" s="4" customFormat="1">
      <c r="A1340" s="6"/>
      <c r="B1340" s="6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"/>
      <c r="U1340" s="2"/>
      <c r="V1340" s="79"/>
      <c r="W1340" s="146"/>
      <c r="X1340" s="129"/>
      <c r="Y1340" s="79"/>
      <c r="Z1340" s="77"/>
      <c r="AA1340" s="77"/>
      <c r="AB1340" s="2"/>
      <c r="AC1340" s="2"/>
      <c r="AD1340" s="239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  <c r="GX1340" s="1"/>
    </row>
    <row r="1341" spans="1:206" s="4" customFormat="1">
      <c r="A1341" s="6"/>
      <c r="B1341" s="6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"/>
      <c r="U1341" s="2"/>
      <c r="V1341" s="79"/>
      <c r="W1341" s="146"/>
      <c r="X1341" s="129"/>
      <c r="Y1341" s="79"/>
      <c r="Z1341" s="77"/>
      <c r="AA1341" s="77"/>
      <c r="AB1341" s="2"/>
      <c r="AC1341" s="2"/>
      <c r="AD1341" s="239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  <c r="GX1341" s="1"/>
    </row>
    <row r="1342" spans="1:206" s="4" customFormat="1">
      <c r="A1342" s="6"/>
      <c r="B1342" s="6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"/>
      <c r="U1342" s="2"/>
      <c r="V1342" s="79"/>
      <c r="W1342" s="146"/>
      <c r="X1342" s="129"/>
      <c r="Y1342" s="79"/>
      <c r="Z1342" s="77"/>
      <c r="AA1342" s="77"/>
      <c r="AB1342" s="2"/>
      <c r="AC1342" s="2"/>
      <c r="AD1342" s="239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  <c r="GX1342" s="1"/>
    </row>
    <row r="1343" spans="1:206" s="4" customFormat="1">
      <c r="A1343" s="6"/>
      <c r="B1343" s="6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"/>
      <c r="U1343" s="2"/>
      <c r="V1343" s="79"/>
      <c r="W1343" s="146"/>
      <c r="X1343" s="129"/>
      <c r="Y1343" s="79"/>
      <c r="Z1343" s="77"/>
      <c r="AA1343" s="77"/>
      <c r="AB1343" s="2"/>
      <c r="AC1343" s="2"/>
      <c r="AD1343" s="239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  <c r="GU1343" s="1"/>
      <c r="GV1343" s="1"/>
      <c r="GW1343" s="1"/>
      <c r="GX1343" s="1"/>
    </row>
    <row r="1344" spans="1:206" s="4" customFormat="1">
      <c r="A1344" s="6"/>
      <c r="B1344" s="6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"/>
      <c r="U1344" s="2"/>
      <c r="V1344" s="79"/>
      <c r="W1344" s="146"/>
      <c r="X1344" s="129"/>
      <c r="Y1344" s="79"/>
      <c r="Z1344" s="77"/>
      <c r="AA1344" s="77"/>
      <c r="AB1344" s="2"/>
      <c r="AC1344" s="2"/>
      <c r="AD1344" s="239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  <c r="GX1344" s="1"/>
    </row>
    <row r="1345" spans="1:206" s="4" customFormat="1">
      <c r="A1345" s="6"/>
      <c r="B1345" s="6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2"/>
      <c r="U1345" s="2"/>
      <c r="V1345" s="79"/>
      <c r="W1345" s="146"/>
      <c r="X1345" s="129"/>
      <c r="Y1345" s="79"/>
      <c r="Z1345" s="77"/>
      <c r="AA1345" s="77"/>
      <c r="AB1345" s="2"/>
      <c r="AC1345" s="2"/>
      <c r="AD1345" s="239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  <c r="GX1345" s="1"/>
    </row>
    <row r="1346" spans="1:206" s="4" customFormat="1">
      <c r="A1346" s="6"/>
      <c r="B1346" s="6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2"/>
      <c r="U1346" s="2"/>
      <c r="V1346" s="79"/>
      <c r="W1346" s="146"/>
      <c r="X1346" s="129"/>
      <c r="Y1346" s="79"/>
      <c r="Z1346" s="77"/>
      <c r="AA1346" s="77"/>
      <c r="AB1346" s="2"/>
      <c r="AC1346" s="2"/>
      <c r="AD1346" s="239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  <c r="GX1346" s="1"/>
    </row>
    <row r="1347" spans="1:206" s="4" customFormat="1">
      <c r="A1347" s="6"/>
      <c r="B1347" s="6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2"/>
      <c r="U1347" s="2"/>
      <c r="V1347" s="79"/>
      <c r="W1347" s="146"/>
      <c r="X1347" s="129"/>
      <c r="Y1347" s="79"/>
      <c r="Z1347" s="77"/>
      <c r="AA1347" s="77"/>
      <c r="AB1347" s="2"/>
      <c r="AC1347" s="2"/>
      <c r="AD1347" s="239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  <c r="GX1347" s="1"/>
    </row>
    <row r="1348" spans="1:206" s="4" customFormat="1">
      <c r="A1348" s="6"/>
      <c r="B1348" s="6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2"/>
      <c r="U1348" s="2"/>
      <c r="V1348" s="79"/>
      <c r="W1348" s="146"/>
      <c r="X1348" s="129"/>
      <c r="Y1348" s="79"/>
      <c r="Z1348" s="77"/>
      <c r="AA1348" s="77"/>
      <c r="AB1348" s="2"/>
      <c r="AC1348" s="2"/>
      <c r="AD1348" s="239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  <c r="GT1348" s="1"/>
      <c r="GU1348" s="1"/>
      <c r="GV1348" s="1"/>
      <c r="GW1348" s="1"/>
      <c r="GX1348" s="1"/>
    </row>
    <row r="1349" spans="1:206" s="4" customFormat="1">
      <c r="A1349" s="6"/>
      <c r="B1349" s="6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2"/>
      <c r="U1349" s="2"/>
      <c r="V1349" s="79"/>
      <c r="W1349" s="146"/>
      <c r="X1349" s="129"/>
      <c r="Y1349" s="79"/>
      <c r="Z1349" s="77"/>
      <c r="AA1349" s="77"/>
      <c r="AB1349" s="2"/>
      <c r="AC1349" s="2"/>
      <c r="AD1349" s="239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  <c r="GU1349" s="1"/>
      <c r="GV1349" s="1"/>
      <c r="GW1349" s="1"/>
      <c r="GX1349" s="1"/>
    </row>
    <row r="1350" spans="1:206" s="4" customFormat="1">
      <c r="A1350" s="6"/>
      <c r="B1350" s="6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2"/>
      <c r="U1350" s="2"/>
      <c r="V1350" s="79"/>
      <c r="W1350" s="146"/>
      <c r="X1350" s="129"/>
      <c r="Y1350" s="79"/>
      <c r="Z1350" s="77"/>
      <c r="AA1350" s="77"/>
      <c r="AB1350" s="2"/>
      <c r="AC1350" s="2"/>
      <c r="AD1350" s="239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  <c r="GU1350" s="1"/>
      <c r="GV1350" s="1"/>
      <c r="GW1350" s="1"/>
      <c r="GX1350" s="1"/>
    </row>
    <row r="1351" spans="1:206" s="4" customFormat="1">
      <c r="A1351" s="6"/>
      <c r="B1351" s="6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2"/>
      <c r="U1351" s="2"/>
      <c r="V1351" s="79"/>
      <c r="W1351" s="146"/>
      <c r="X1351" s="129"/>
      <c r="Y1351" s="79"/>
      <c r="Z1351" s="77"/>
      <c r="AA1351" s="77"/>
      <c r="AB1351" s="2"/>
      <c r="AC1351" s="2"/>
      <c r="AD1351" s="239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  <c r="GL1351" s="1"/>
      <c r="GM1351" s="1"/>
      <c r="GN1351" s="1"/>
      <c r="GO1351" s="1"/>
      <c r="GP1351" s="1"/>
      <c r="GQ1351" s="1"/>
      <c r="GR1351" s="1"/>
      <c r="GS1351" s="1"/>
      <c r="GT1351" s="1"/>
      <c r="GU1351" s="1"/>
      <c r="GV1351" s="1"/>
      <c r="GW1351" s="1"/>
      <c r="GX1351" s="1"/>
    </row>
    <row r="1352" spans="1:206" s="4" customFormat="1">
      <c r="A1352" s="6"/>
      <c r="B1352" s="6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2"/>
      <c r="U1352" s="2"/>
      <c r="V1352" s="79"/>
      <c r="W1352" s="146"/>
      <c r="X1352" s="129"/>
      <c r="Y1352" s="79"/>
      <c r="Z1352" s="77"/>
      <c r="AA1352" s="77"/>
      <c r="AB1352" s="2"/>
      <c r="AC1352" s="2"/>
      <c r="AD1352" s="239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</row>
    <row r="1353" spans="1:206" s="4" customFormat="1">
      <c r="A1353" s="6"/>
      <c r="B1353" s="6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"/>
      <c r="U1353" s="2"/>
      <c r="V1353" s="79"/>
      <c r="W1353" s="146"/>
      <c r="X1353" s="129"/>
      <c r="Y1353" s="79"/>
      <c r="Z1353" s="77"/>
      <c r="AA1353" s="77"/>
      <c r="AB1353" s="2"/>
      <c r="AC1353" s="2"/>
      <c r="AD1353" s="239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</row>
    <row r="1354" spans="1:206" s="4" customFormat="1">
      <c r="A1354" s="6"/>
      <c r="B1354" s="6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"/>
      <c r="U1354" s="2"/>
      <c r="V1354" s="79"/>
      <c r="W1354" s="146"/>
      <c r="X1354" s="129"/>
      <c r="Y1354" s="79"/>
      <c r="Z1354" s="77"/>
      <c r="AA1354" s="77"/>
      <c r="AB1354" s="2"/>
      <c r="AC1354" s="2"/>
      <c r="AD1354" s="239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  <c r="GX1354" s="1"/>
    </row>
    <row r="1355" spans="1:206" s="4" customFormat="1">
      <c r="A1355" s="6"/>
      <c r="B1355" s="6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"/>
      <c r="U1355" s="2"/>
      <c r="V1355" s="79"/>
      <c r="W1355" s="146"/>
      <c r="X1355" s="129"/>
      <c r="Y1355" s="79"/>
      <c r="Z1355" s="77"/>
      <c r="AA1355" s="77"/>
      <c r="AB1355" s="2"/>
      <c r="AC1355" s="2"/>
      <c r="AD1355" s="239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</row>
    <row r="1356" spans="1:206" s="4" customFormat="1">
      <c r="A1356" s="6"/>
      <c r="B1356" s="6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"/>
      <c r="U1356" s="2"/>
      <c r="V1356" s="79"/>
      <c r="W1356" s="146"/>
      <c r="X1356" s="129"/>
      <c r="Y1356" s="79"/>
      <c r="Z1356" s="77"/>
      <c r="AA1356" s="77"/>
      <c r="AB1356" s="2"/>
      <c r="AC1356" s="2"/>
      <c r="AD1356" s="239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  <c r="GT1356" s="1"/>
      <c r="GU1356" s="1"/>
      <c r="GV1356" s="1"/>
      <c r="GW1356" s="1"/>
      <c r="GX1356" s="1"/>
    </row>
    <row r="1357" spans="1:206" s="4" customFormat="1">
      <c r="A1357" s="6"/>
      <c r="B1357" s="6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"/>
      <c r="U1357" s="2"/>
      <c r="V1357" s="79"/>
      <c r="W1357" s="146"/>
      <c r="X1357" s="129"/>
      <c r="Y1357" s="79"/>
      <c r="Z1357" s="77"/>
      <c r="AA1357" s="77"/>
      <c r="AB1357" s="2"/>
      <c r="AC1357" s="2"/>
      <c r="AD1357" s="239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  <c r="GT1357" s="1"/>
      <c r="GU1357" s="1"/>
      <c r="GV1357" s="1"/>
      <c r="GW1357" s="1"/>
      <c r="GX1357" s="1"/>
    </row>
    <row r="1358" spans="1:206" s="4" customFormat="1">
      <c r="A1358" s="6"/>
      <c r="B1358" s="6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2"/>
      <c r="U1358" s="2"/>
      <c r="V1358" s="79"/>
      <c r="W1358" s="146"/>
      <c r="X1358" s="129"/>
      <c r="Y1358" s="79"/>
      <c r="Z1358" s="77"/>
      <c r="AA1358" s="77"/>
      <c r="AB1358" s="2"/>
      <c r="AC1358" s="2"/>
      <c r="AD1358" s="239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  <c r="FV1358" s="1"/>
      <c r="FW1358" s="1"/>
      <c r="FX1358" s="1"/>
      <c r="FY1358" s="1"/>
      <c r="FZ1358" s="1"/>
      <c r="GA1358" s="1"/>
      <c r="GB1358" s="1"/>
      <c r="GC1358" s="1"/>
      <c r="GD1358" s="1"/>
      <c r="GE1358" s="1"/>
      <c r="GF1358" s="1"/>
      <c r="GG1358" s="1"/>
      <c r="GH1358" s="1"/>
      <c r="GI1358" s="1"/>
      <c r="GJ1358" s="1"/>
      <c r="GK1358" s="1"/>
      <c r="GL1358" s="1"/>
      <c r="GM1358" s="1"/>
      <c r="GN1358" s="1"/>
      <c r="GO1358" s="1"/>
      <c r="GP1358" s="1"/>
      <c r="GQ1358" s="1"/>
      <c r="GR1358" s="1"/>
      <c r="GS1358" s="1"/>
      <c r="GT1358" s="1"/>
      <c r="GU1358" s="1"/>
      <c r="GV1358" s="1"/>
      <c r="GW1358" s="1"/>
      <c r="GX1358" s="1"/>
    </row>
    <row r="1359" spans="1:206" s="4" customFormat="1">
      <c r="A1359" s="6"/>
      <c r="B1359" s="6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2"/>
      <c r="U1359" s="2"/>
      <c r="V1359" s="79"/>
      <c r="W1359" s="146"/>
      <c r="X1359" s="129"/>
      <c r="Y1359" s="79"/>
      <c r="Z1359" s="77"/>
      <c r="AA1359" s="77"/>
      <c r="AB1359" s="2"/>
      <c r="AC1359" s="2"/>
      <c r="AD1359" s="239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  <c r="FC1359" s="1"/>
      <c r="FD1359" s="1"/>
      <c r="FE1359" s="1"/>
      <c r="FF1359" s="1"/>
      <c r="FG1359" s="1"/>
      <c r="FH1359" s="1"/>
      <c r="FI1359" s="1"/>
      <c r="FJ1359" s="1"/>
      <c r="FK1359" s="1"/>
      <c r="FL1359" s="1"/>
      <c r="FM1359" s="1"/>
      <c r="FN1359" s="1"/>
      <c r="FO1359" s="1"/>
      <c r="FP1359" s="1"/>
      <c r="FQ1359" s="1"/>
      <c r="FR1359" s="1"/>
      <c r="FS1359" s="1"/>
      <c r="FT1359" s="1"/>
      <c r="FU1359" s="1"/>
      <c r="FV1359" s="1"/>
      <c r="FW1359" s="1"/>
      <c r="FX1359" s="1"/>
      <c r="FY1359" s="1"/>
      <c r="FZ1359" s="1"/>
      <c r="GA1359" s="1"/>
      <c r="GB1359" s="1"/>
      <c r="GC1359" s="1"/>
      <c r="GD1359" s="1"/>
      <c r="GE1359" s="1"/>
      <c r="GF1359" s="1"/>
      <c r="GG1359" s="1"/>
      <c r="GH1359" s="1"/>
      <c r="GI1359" s="1"/>
      <c r="GJ1359" s="1"/>
      <c r="GK1359" s="1"/>
      <c r="GL1359" s="1"/>
      <c r="GM1359" s="1"/>
      <c r="GN1359" s="1"/>
      <c r="GO1359" s="1"/>
      <c r="GP1359" s="1"/>
      <c r="GQ1359" s="1"/>
      <c r="GR1359" s="1"/>
      <c r="GS1359" s="1"/>
      <c r="GT1359" s="1"/>
      <c r="GU1359" s="1"/>
      <c r="GV1359" s="1"/>
      <c r="GW1359" s="1"/>
      <c r="GX1359" s="1"/>
    </row>
    <row r="1360" spans="1:206" s="4" customFormat="1">
      <c r="A1360" s="6"/>
      <c r="B1360" s="6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2"/>
      <c r="U1360" s="2"/>
      <c r="V1360" s="79"/>
      <c r="W1360" s="146"/>
      <c r="X1360" s="129"/>
      <c r="Y1360" s="79"/>
      <c r="Z1360" s="77"/>
      <c r="AA1360" s="77"/>
      <c r="AB1360" s="2"/>
      <c r="AC1360" s="2"/>
      <c r="AD1360" s="239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  <c r="GT1360" s="1"/>
      <c r="GU1360" s="1"/>
      <c r="GV1360" s="1"/>
      <c r="GW1360" s="1"/>
      <c r="GX1360" s="1"/>
    </row>
    <row r="1361" spans="1:206" s="4" customFormat="1">
      <c r="A1361" s="6"/>
      <c r="B1361" s="6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2"/>
      <c r="U1361" s="2"/>
      <c r="V1361" s="79"/>
      <c r="W1361" s="146"/>
      <c r="X1361" s="129"/>
      <c r="Y1361" s="79"/>
      <c r="Z1361" s="77"/>
      <c r="AA1361" s="77"/>
      <c r="AB1361" s="2"/>
      <c r="AC1361" s="2"/>
      <c r="AD1361" s="239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  <c r="GU1361" s="1"/>
      <c r="GV1361" s="1"/>
      <c r="GW1361" s="1"/>
      <c r="GX1361" s="1"/>
    </row>
    <row r="1362" spans="1:206" s="4" customFormat="1">
      <c r="A1362" s="6"/>
      <c r="B1362" s="6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2"/>
      <c r="U1362" s="2"/>
      <c r="V1362" s="79"/>
      <c r="W1362" s="146"/>
      <c r="X1362" s="129"/>
      <c r="Y1362" s="79"/>
      <c r="Z1362" s="77"/>
      <c r="AA1362" s="77"/>
      <c r="AB1362" s="2"/>
      <c r="AC1362" s="2"/>
      <c r="AD1362" s="239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  <c r="GT1362" s="1"/>
      <c r="GU1362" s="1"/>
      <c r="GV1362" s="1"/>
      <c r="GW1362" s="1"/>
      <c r="GX1362" s="1"/>
    </row>
    <row r="1363" spans="1:206" s="4" customFormat="1">
      <c r="A1363" s="6"/>
      <c r="B1363" s="6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2"/>
      <c r="U1363" s="2"/>
      <c r="V1363" s="79"/>
      <c r="W1363" s="146"/>
      <c r="X1363" s="129"/>
      <c r="Y1363" s="79"/>
      <c r="Z1363" s="77"/>
      <c r="AA1363" s="77"/>
      <c r="AB1363" s="2"/>
      <c r="AC1363" s="2"/>
      <c r="AD1363" s="239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  <c r="FC1363" s="1"/>
      <c r="FD1363" s="1"/>
      <c r="FE1363" s="1"/>
      <c r="FF1363" s="1"/>
      <c r="FG1363" s="1"/>
      <c r="FH1363" s="1"/>
      <c r="FI1363" s="1"/>
      <c r="FJ1363" s="1"/>
      <c r="FK1363" s="1"/>
      <c r="FL1363" s="1"/>
      <c r="FM1363" s="1"/>
      <c r="FN1363" s="1"/>
      <c r="FO1363" s="1"/>
      <c r="FP1363" s="1"/>
      <c r="FQ1363" s="1"/>
      <c r="FR1363" s="1"/>
      <c r="FS1363" s="1"/>
      <c r="FT1363" s="1"/>
      <c r="FU1363" s="1"/>
      <c r="FV1363" s="1"/>
      <c r="FW1363" s="1"/>
      <c r="FX1363" s="1"/>
      <c r="FY1363" s="1"/>
      <c r="FZ1363" s="1"/>
      <c r="GA1363" s="1"/>
      <c r="GB1363" s="1"/>
      <c r="GC1363" s="1"/>
      <c r="GD1363" s="1"/>
      <c r="GE1363" s="1"/>
      <c r="GF1363" s="1"/>
      <c r="GG1363" s="1"/>
      <c r="GH1363" s="1"/>
      <c r="GI1363" s="1"/>
      <c r="GJ1363" s="1"/>
      <c r="GK1363" s="1"/>
      <c r="GL1363" s="1"/>
      <c r="GM1363" s="1"/>
      <c r="GN1363" s="1"/>
      <c r="GO1363" s="1"/>
      <c r="GP1363" s="1"/>
      <c r="GQ1363" s="1"/>
      <c r="GR1363" s="1"/>
      <c r="GS1363" s="1"/>
      <c r="GT1363" s="1"/>
      <c r="GU1363" s="1"/>
      <c r="GV1363" s="1"/>
      <c r="GW1363" s="1"/>
      <c r="GX1363" s="1"/>
    </row>
    <row r="1364" spans="1:206" s="4" customFormat="1">
      <c r="A1364" s="6"/>
      <c r="B1364" s="6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2"/>
      <c r="U1364" s="2"/>
      <c r="V1364" s="79"/>
      <c r="W1364" s="146"/>
      <c r="X1364" s="129"/>
      <c r="Y1364" s="79"/>
      <c r="Z1364" s="77"/>
      <c r="AA1364" s="77"/>
      <c r="AB1364" s="2"/>
      <c r="AC1364" s="2"/>
      <c r="AD1364" s="239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  <c r="FH1364" s="1"/>
      <c r="FI1364" s="1"/>
      <c r="FJ1364" s="1"/>
      <c r="FK1364" s="1"/>
      <c r="FL1364" s="1"/>
      <c r="FM1364" s="1"/>
      <c r="FN1364" s="1"/>
      <c r="FO1364" s="1"/>
      <c r="FP1364" s="1"/>
      <c r="FQ1364" s="1"/>
      <c r="FR1364" s="1"/>
      <c r="FS1364" s="1"/>
      <c r="FT1364" s="1"/>
      <c r="FU1364" s="1"/>
      <c r="FV1364" s="1"/>
      <c r="FW1364" s="1"/>
      <c r="FX1364" s="1"/>
      <c r="FY1364" s="1"/>
      <c r="FZ1364" s="1"/>
      <c r="GA1364" s="1"/>
      <c r="GB1364" s="1"/>
      <c r="GC1364" s="1"/>
      <c r="GD1364" s="1"/>
      <c r="GE1364" s="1"/>
      <c r="GF1364" s="1"/>
      <c r="GG1364" s="1"/>
      <c r="GH1364" s="1"/>
      <c r="GI1364" s="1"/>
      <c r="GJ1364" s="1"/>
      <c r="GK1364" s="1"/>
      <c r="GL1364" s="1"/>
      <c r="GM1364" s="1"/>
      <c r="GN1364" s="1"/>
      <c r="GO1364" s="1"/>
      <c r="GP1364" s="1"/>
      <c r="GQ1364" s="1"/>
      <c r="GR1364" s="1"/>
      <c r="GS1364" s="1"/>
      <c r="GT1364" s="1"/>
      <c r="GU1364" s="1"/>
      <c r="GV1364" s="1"/>
      <c r="GW1364" s="1"/>
      <c r="GX1364" s="1"/>
    </row>
    <row r="1365" spans="1:206" s="4" customFormat="1">
      <c r="A1365" s="6"/>
      <c r="B1365" s="6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2"/>
      <c r="U1365" s="2"/>
      <c r="V1365" s="79"/>
      <c r="W1365" s="146"/>
      <c r="X1365" s="129"/>
      <c r="Y1365" s="79"/>
      <c r="Z1365" s="77"/>
      <c r="AA1365" s="77"/>
      <c r="AB1365" s="2"/>
      <c r="AC1365" s="2"/>
      <c r="AD1365" s="239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  <c r="FH1365" s="1"/>
      <c r="FI1365" s="1"/>
      <c r="FJ1365" s="1"/>
      <c r="FK1365" s="1"/>
      <c r="FL1365" s="1"/>
      <c r="FM1365" s="1"/>
      <c r="FN1365" s="1"/>
      <c r="FO1365" s="1"/>
      <c r="FP1365" s="1"/>
      <c r="FQ1365" s="1"/>
      <c r="FR1365" s="1"/>
      <c r="FS1365" s="1"/>
      <c r="FT1365" s="1"/>
      <c r="FU1365" s="1"/>
      <c r="FV1365" s="1"/>
      <c r="FW1365" s="1"/>
      <c r="FX1365" s="1"/>
      <c r="FY1365" s="1"/>
      <c r="FZ1365" s="1"/>
      <c r="GA1365" s="1"/>
      <c r="GB1365" s="1"/>
      <c r="GC1365" s="1"/>
      <c r="GD1365" s="1"/>
      <c r="GE1365" s="1"/>
      <c r="GF1365" s="1"/>
      <c r="GG1365" s="1"/>
      <c r="GH1365" s="1"/>
      <c r="GI1365" s="1"/>
      <c r="GJ1365" s="1"/>
      <c r="GK1365" s="1"/>
      <c r="GL1365" s="1"/>
      <c r="GM1365" s="1"/>
      <c r="GN1365" s="1"/>
      <c r="GO1365" s="1"/>
      <c r="GP1365" s="1"/>
      <c r="GQ1365" s="1"/>
      <c r="GR1365" s="1"/>
      <c r="GS1365" s="1"/>
      <c r="GT1365" s="1"/>
      <c r="GU1365" s="1"/>
      <c r="GV1365" s="1"/>
      <c r="GW1365" s="1"/>
      <c r="GX1365" s="1"/>
    </row>
    <row r="1366" spans="1:206" s="4" customFormat="1">
      <c r="A1366" s="6"/>
      <c r="B1366" s="6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2"/>
      <c r="U1366" s="2"/>
      <c r="V1366" s="79"/>
      <c r="W1366" s="146"/>
      <c r="X1366" s="129"/>
      <c r="Y1366" s="79"/>
      <c r="Z1366" s="77"/>
      <c r="AA1366" s="77"/>
      <c r="AB1366" s="2"/>
      <c r="AC1366" s="2"/>
      <c r="AD1366" s="239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  <c r="EL1366" s="1"/>
      <c r="EM1366" s="1"/>
      <c r="EN1366" s="1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  <c r="FC1366" s="1"/>
      <c r="FD1366" s="1"/>
      <c r="FE1366" s="1"/>
      <c r="FF1366" s="1"/>
      <c r="FG1366" s="1"/>
      <c r="FH1366" s="1"/>
      <c r="FI1366" s="1"/>
      <c r="FJ1366" s="1"/>
      <c r="FK1366" s="1"/>
      <c r="FL1366" s="1"/>
      <c r="FM1366" s="1"/>
      <c r="FN1366" s="1"/>
      <c r="FO1366" s="1"/>
      <c r="FP1366" s="1"/>
      <c r="FQ1366" s="1"/>
      <c r="FR1366" s="1"/>
      <c r="FS1366" s="1"/>
      <c r="FT1366" s="1"/>
      <c r="FU1366" s="1"/>
      <c r="FV1366" s="1"/>
      <c r="FW1366" s="1"/>
      <c r="FX1366" s="1"/>
      <c r="FY1366" s="1"/>
      <c r="FZ1366" s="1"/>
      <c r="GA1366" s="1"/>
      <c r="GB1366" s="1"/>
      <c r="GC1366" s="1"/>
      <c r="GD1366" s="1"/>
      <c r="GE1366" s="1"/>
      <c r="GF1366" s="1"/>
      <c r="GG1366" s="1"/>
      <c r="GH1366" s="1"/>
      <c r="GI1366" s="1"/>
      <c r="GJ1366" s="1"/>
      <c r="GK1366" s="1"/>
      <c r="GL1366" s="1"/>
      <c r="GM1366" s="1"/>
      <c r="GN1366" s="1"/>
      <c r="GO1366" s="1"/>
      <c r="GP1366" s="1"/>
      <c r="GQ1366" s="1"/>
      <c r="GR1366" s="1"/>
      <c r="GS1366" s="1"/>
      <c r="GT1366" s="1"/>
      <c r="GU1366" s="1"/>
      <c r="GV1366" s="1"/>
      <c r="GW1366" s="1"/>
      <c r="GX1366" s="1"/>
    </row>
    <row r="1367" spans="1:206" s="4" customFormat="1">
      <c r="A1367" s="6"/>
      <c r="B1367" s="6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2"/>
      <c r="U1367" s="2"/>
      <c r="V1367" s="79"/>
      <c r="W1367" s="146"/>
      <c r="X1367" s="129"/>
      <c r="Y1367" s="79"/>
      <c r="Z1367" s="77"/>
      <c r="AA1367" s="77"/>
      <c r="AB1367" s="2"/>
      <c r="AC1367" s="2"/>
      <c r="AD1367" s="239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  <c r="GT1367" s="1"/>
      <c r="GU1367" s="1"/>
      <c r="GV1367" s="1"/>
      <c r="GW1367" s="1"/>
      <c r="GX1367" s="1"/>
    </row>
    <row r="1368" spans="1:206" s="4" customFormat="1">
      <c r="A1368" s="6"/>
      <c r="B1368" s="6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2"/>
      <c r="U1368" s="2"/>
      <c r="V1368" s="79"/>
      <c r="W1368" s="146"/>
      <c r="X1368" s="129"/>
      <c r="Y1368" s="79"/>
      <c r="Z1368" s="77"/>
      <c r="AA1368" s="77"/>
      <c r="AB1368" s="2"/>
      <c r="AC1368" s="2"/>
      <c r="AD1368" s="239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  <c r="EL1368" s="1"/>
      <c r="EM1368" s="1"/>
      <c r="EN1368" s="1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  <c r="FC1368" s="1"/>
      <c r="FD1368" s="1"/>
      <c r="FE1368" s="1"/>
      <c r="FF1368" s="1"/>
      <c r="FG1368" s="1"/>
      <c r="FH1368" s="1"/>
      <c r="FI1368" s="1"/>
      <c r="FJ1368" s="1"/>
      <c r="FK1368" s="1"/>
      <c r="FL1368" s="1"/>
      <c r="FM1368" s="1"/>
      <c r="FN1368" s="1"/>
      <c r="FO1368" s="1"/>
      <c r="FP1368" s="1"/>
      <c r="FQ1368" s="1"/>
      <c r="FR1368" s="1"/>
      <c r="FS1368" s="1"/>
      <c r="FT1368" s="1"/>
      <c r="FU1368" s="1"/>
      <c r="FV1368" s="1"/>
      <c r="FW1368" s="1"/>
      <c r="FX1368" s="1"/>
      <c r="FY1368" s="1"/>
      <c r="FZ1368" s="1"/>
      <c r="GA1368" s="1"/>
      <c r="GB1368" s="1"/>
      <c r="GC1368" s="1"/>
      <c r="GD1368" s="1"/>
      <c r="GE1368" s="1"/>
      <c r="GF1368" s="1"/>
      <c r="GG1368" s="1"/>
      <c r="GH1368" s="1"/>
      <c r="GI1368" s="1"/>
      <c r="GJ1368" s="1"/>
      <c r="GK1368" s="1"/>
      <c r="GL1368" s="1"/>
      <c r="GM1368" s="1"/>
      <c r="GN1368" s="1"/>
      <c r="GO1368" s="1"/>
      <c r="GP1368" s="1"/>
      <c r="GQ1368" s="1"/>
      <c r="GR1368" s="1"/>
      <c r="GS1368" s="1"/>
      <c r="GT1368" s="1"/>
      <c r="GU1368" s="1"/>
      <c r="GV1368" s="1"/>
      <c r="GW1368" s="1"/>
      <c r="GX1368" s="1"/>
    </row>
    <row r="1369" spans="1:206" s="4" customFormat="1">
      <c r="A1369" s="6"/>
      <c r="B1369" s="6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2"/>
      <c r="U1369" s="2"/>
      <c r="V1369" s="79"/>
      <c r="W1369" s="146"/>
      <c r="X1369" s="129"/>
      <c r="Y1369" s="79"/>
      <c r="Z1369" s="77"/>
      <c r="AA1369" s="77"/>
      <c r="AB1369" s="2"/>
      <c r="AC1369" s="2"/>
      <c r="AD1369" s="239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  <c r="FV1369" s="1"/>
      <c r="FW1369" s="1"/>
      <c r="FX1369" s="1"/>
      <c r="FY1369" s="1"/>
      <c r="FZ1369" s="1"/>
      <c r="GA1369" s="1"/>
      <c r="GB1369" s="1"/>
      <c r="GC1369" s="1"/>
      <c r="GD1369" s="1"/>
      <c r="GE1369" s="1"/>
      <c r="GF1369" s="1"/>
      <c r="GG1369" s="1"/>
      <c r="GH1369" s="1"/>
      <c r="GI1369" s="1"/>
      <c r="GJ1369" s="1"/>
      <c r="GK1369" s="1"/>
      <c r="GL1369" s="1"/>
      <c r="GM1369" s="1"/>
      <c r="GN1369" s="1"/>
      <c r="GO1369" s="1"/>
      <c r="GP1369" s="1"/>
      <c r="GQ1369" s="1"/>
      <c r="GR1369" s="1"/>
      <c r="GS1369" s="1"/>
      <c r="GT1369" s="1"/>
      <c r="GU1369" s="1"/>
      <c r="GV1369" s="1"/>
      <c r="GW1369" s="1"/>
      <c r="GX1369" s="1"/>
    </row>
    <row r="1370" spans="1:206" s="4" customFormat="1">
      <c r="A1370" s="6"/>
      <c r="B1370" s="6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2"/>
      <c r="U1370" s="2"/>
      <c r="V1370" s="79"/>
      <c r="W1370" s="146"/>
      <c r="X1370" s="129"/>
      <c r="Y1370" s="79"/>
      <c r="Z1370" s="77"/>
      <c r="AA1370" s="77"/>
      <c r="AB1370" s="2"/>
      <c r="AC1370" s="2"/>
      <c r="AD1370" s="239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  <c r="GU1370" s="1"/>
      <c r="GV1370" s="1"/>
      <c r="GW1370" s="1"/>
      <c r="GX1370" s="1"/>
    </row>
    <row r="1371" spans="1:206" s="4" customFormat="1">
      <c r="A1371" s="6"/>
      <c r="B1371" s="6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2"/>
      <c r="U1371" s="2"/>
      <c r="V1371" s="79"/>
      <c r="W1371" s="146"/>
      <c r="X1371" s="129"/>
      <c r="Y1371" s="79"/>
      <c r="Z1371" s="77"/>
      <c r="AA1371" s="77"/>
      <c r="AB1371" s="2"/>
      <c r="AC1371" s="2"/>
      <c r="AD1371" s="239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  <c r="GT1371" s="1"/>
      <c r="GU1371" s="1"/>
      <c r="GV1371" s="1"/>
      <c r="GW1371" s="1"/>
      <c r="GX1371" s="1"/>
    </row>
    <row r="1372" spans="1:206" s="4" customFormat="1">
      <c r="A1372" s="6"/>
      <c r="B1372" s="6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2"/>
      <c r="U1372" s="2"/>
      <c r="V1372" s="79"/>
      <c r="W1372" s="146"/>
      <c r="X1372" s="129"/>
      <c r="Y1372" s="79"/>
      <c r="Z1372" s="77"/>
      <c r="AA1372" s="77"/>
      <c r="AB1372" s="2"/>
      <c r="AC1372" s="2"/>
      <c r="AD1372" s="239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  <c r="GT1372" s="1"/>
      <c r="GU1372" s="1"/>
      <c r="GV1372" s="1"/>
      <c r="GW1372" s="1"/>
      <c r="GX1372" s="1"/>
    </row>
    <row r="1373" spans="1:206" s="4" customFormat="1">
      <c r="A1373" s="6"/>
      <c r="B1373" s="6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2"/>
      <c r="U1373" s="2"/>
      <c r="V1373" s="79"/>
      <c r="W1373" s="146"/>
      <c r="X1373" s="129"/>
      <c r="Y1373" s="79"/>
      <c r="Z1373" s="77"/>
      <c r="AA1373" s="77"/>
      <c r="AB1373" s="2"/>
      <c r="AC1373" s="2"/>
      <c r="AD1373" s="239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  <c r="GT1373" s="1"/>
      <c r="GU1373" s="1"/>
      <c r="GV1373" s="1"/>
      <c r="GW1373" s="1"/>
      <c r="GX1373" s="1"/>
    </row>
    <row r="1374" spans="1:206" s="4" customFormat="1">
      <c r="A1374" s="6"/>
      <c r="B1374" s="6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2"/>
      <c r="U1374" s="2"/>
      <c r="V1374" s="79"/>
      <c r="W1374" s="146"/>
      <c r="X1374" s="129"/>
      <c r="Y1374" s="79"/>
      <c r="Z1374" s="77"/>
      <c r="AA1374" s="77"/>
      <c r="AB1374" s="2"/>
      <c r="AC1374" s="2"/>
      <c r="AD1374" s="239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  <c r="FV1374" s="1"/>
      <c r="FW1374" s="1"/>
      <c r="FX1374" s="1"/>
      <c r="FY1374" s="1"/>
      <c r="FZ1374" s="1"/>
      <c r="GA1374" s="1"/>
      <c r="GB1374" s="1"/>
      <c r="GC1374" s="1"/>
      <c r="GD1374" s="1"/>
      <c r="GE1374" s="1"/>
      <c r="GF1374" s="1"/>
      <c r="GG1374" s="1"/>
      <c r="GH1374" s="1"/>
      <c r="GI1374" s="1"/>
      <c r="GJ1374" s="1"/>
      <c r="GK1374" s="1"/>
      <c r="GL1374" s="1"/>
      <c r="GM1374" s="1"/>
      <c r="GN1374" s="1"/>
      <c r="GO1374" s="1"/>
      <c r="GP1374" s="1"/>
      <c r="GQ1374" s="1"/>
      <c r="GR1374" s="1"/>
      <c r="GS1374" s="1"/>
      <c r="GT1374" s="1"/>
      <c r="GU1374" s="1"/>
      <c r="GV1374" s="1"/>
      <c r="GW1374" s="1"/>
      <c r="GX1374" s="1"/>
    </row>
    <row r="1375" spans="1:206" s="4" customFormat="1">
      <c r="A1375" s="6"/>
      <c r="B1375" s="6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2"/>
      <c r="U1375" s="2"/>
      <c r="V1375" s="79"/>
      <c r="W1375" s="146"/>
      <c r="X1375" s="129"/>
      <c r="Y1375" s="79"/>
      <c r="Z1375" s="77"/>
      <c r="AA1375" s="77"/>
      <c r="AB1375" s="2"/>
      <c r="AC1375" s="2"/>
      <c r="AD1375" s="239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  <c r="FV1375" s="1"/>
      <c r="FW1375" s="1"/>
      <c r="FX1375" s="1"/>
      <c r="FY1375" s="1"/>
      <c r="FZ1375" s="1"/>
      <c r="GA1375" s="1"/>
      <c r="GB1375" s="1"/>
      <c r="GC1375" s="1"/>
      <c r="GD1375" s="1"/>
      <c r="GE1375" s="1"/>
      <c r="GF1375" s="1"/>
      <c r="GG1375" s="1"/>
      <c r="GH1375" s="1"/>
      <c r="GI1375" s="1"/>
      <c r="GJ1375" s="1"/>
      <c r="GK1375" s="1"/>
      <c r="GL1375" s="1"/>
      <c r="GM1375" s="1"/>
      <c r="GN1375" s="1"/>
      <c r="GO1375" s="1"/>
      <c r="GP1375" s="1"/>
      <c r="GQ1375" s="1"/>
      <c r="GR1375" s="1"/>
      <c r="GS1375" s="1"/>
      <c r="GT1375" s="1"/>
      <c r="GU1375" s="1"/>
      <c r="GV1375" s="1"/>
      <c r="GW1375" s="1"/>
      <c r="GX1375" s="1"/>
    </row>
    <row r="1376" spans="1:206" s="4" customFormat="1">
      <c r="A1376" s="6"/>
      <c r="B1376" s="6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2"/>
      <c r="U1376" s="2"/>
      <c r="V1376" s="79"/>
      <c r="W1376" s="146"/>
      <c r="X1376" s="129"/>
      <c r="Y1376" s="79"/>
      <c r="Z1376" s="77"/>
      <c r="AA1376" s="77"/>
      <c r="AB1376" s="2"/>
      <c r="AC1376" s="2"/>
      <c r="AD1376" s="239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  <c r="GT1376" s="1"/>
      <c r="GU1376" s="1"/>
      <c r="GV1376" s="1"/>
      <c r="GW1376" s="1"/>
      <c r="GX1376" s="1"/>
    </row>
    <row r="1377" spans="1:206" s="4" customFormat="1">
      <c r="A1377" s="6"/>
      <c r="B1377" s="6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2"/>
      <c r="U1377" s="2"/>
      <c r="V1377" s="79"/>
      <c r="W1377" s="146"/>
      <c r="X1377" s="129"/>
      <c r="Y1377" s="79"/>
      <c r="Z1377" s="77"/>
      <c r="AA1377" s="77"/>
      <c r="AB1377" s="2"/>
      <c r="AC1377" s="2"/>
      <c r="AD1377" s="239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  <c r="FV1377" s="1"/>
      <c r="FW1377" s="1"/>
      <c r="FX1377" s="1"/>
      <c r="FY1377" s="1"/>
      <c r="FZ1377" s="1"/>
      <c r="GA1377" s="1"/>
      <c r="GB1377" s="1"/>
      <c r="GC1377" s="1"/>
      <c r="GD1377" s="1"/>
      <c r="GE1377" s="1"/>
      <c r="GF1377" s="1"/>
      <c r="GG1377" s="1"/>
      <c r="GH1377" s="1"/>
      <c r="GI1377" s="1"/>
      <c r="GJ1377" s="1"/>
      <c r="GK1377" s="1"/>
      <c r="GL1377" s="1"/>
      <c r="GM1377" s="1"/>
      <c r="GN1377" s="1"/>
      <c r="GO1377" s="1"/>
      <c r="GP1377" s="1"/>
      <c r="GQ1377" s="1"/>
      <c r="GR1377" s="1"/>
      <c r="GS1377" s="1"/>
      <c r="GT1377" s="1"/>
      <c r="GU1377" s="1"/>
      <c r="GV1377" s="1"/>
      <c r="GW1377" s="1"/>
      <c r="GX1377" s="1"/>
    </row>
    <row r="1378" spans="1:206" s="4" customFormat="1">
      <c r="A1378" s="6"/>
      <c r="B1378" s="6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2"/>
      <c r="U1378" s="2"/>
      <c r="V1378" s="79"/>
      <c r="W1378" s="146"/>
      <c r="X1378" s="129"/>
      <c r="Y1378" s="79"/>
      <c r="Z1378" s="77"/>
      <c r="AA1378" s="77"/>
      <c r="AB1378" s="2"/>
      <c r="AC1378" s="2"/>
      <c r="AD1378" s="239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  <c r="FH1378" s="1"/>
      <c r="FI1378" s="1"/>
      <c r="FJ1378" s="1"/>
      <c r="FK1378" s="1"/>
      <c r="FL1378" s="1"/>
      <c r="FM1378" s="1"/>
      <c r="FN1378" s="1"/>
      <c r="FO1378" s="1"/>
      <c r="FP1378" s="1"/>
      <c r="FQ1378" s="1"/>
      <c r="FR1378" s="1"/>
      <c r="FS1378" s="1"/>
      <c r="FT1378" s="1"/>
      <c r="FU1378" s="1"/>
      <c r="FV1378" s="1"/>
      <c r="FW1378" s="1"/>
      <c r="FX1378" s="1"/>
      <c r="FY1378" s="1"/>
      <c r="FZ1378" s="1"/>
      <c r="GA1378" s="1"/>
      <c r="GB1378" s="1"/>
      <c r="GC1378" s="1"/>
      <c r="GD1378" s="1"/>
      <c r="GE1378" s="1"/>
      <c r="GF1378" s="1"/>
      <c r="GG1378" s="1"/>
      <c r="GH1378" s="1"/>
      <c r="GI1378" s="1"/>
      <c r="GJ1378" s="1"/>
      <c r="GK1378" s="1"/>
      <c r="GL1378" s="1"/>
      <c r="GM1378" s="1"/>
      <c r="GN1378" s="1"/>
      <c r="GO1378" s="1"/>
      <c r="GP1378" s="1"/>
      <c r="GQ1378" s="1"/>
      <c r="GR1378" s="1"/>
      <c r="GS1378" s="1"/>
      <c r="GT1378" s="1"/>
      <c r="GU1378" s="1"/>
      <c r="GV1378" s="1"/>
      <c r="GW1378" s="1"/>
      <c r="GX1378" s="1"/>
    </row>
    <row r="1379" spans="1:206" s="4" customFormat="1">
      <c r="A1379" s="6"/>
      <c r="B1379" s="6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2"/>
      <c r="U1379" s="2"/>
      <c r="V1379" s="79"/>
      <c r="W1379" s="146"/>
      <c r="X1379" s="129"/>
      <c r="Y1379" s="79"/>
      <c r="Z1379" s="77"/>
      <c r="AA1379" s="77"/>
      <c r="AB1379" s="2"/>
      <c r="AC1379" s="2"/>
      <c r="AD1379" s="239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  <c r="FC1379" s="1"/>
      <c r="FD1379" s="1"/>
      <c r="FE1379" s="1"/>
      <c r="FF1379" s="1"/>
      <c r="FG1379" s="1"/>
      <c r="FH1379" s="1"/>
      <c r="FI1379" s="1"/>
      <c r="FJ1379" s="1"/>
      <c r="FK1379" s="1"/>
      <c r="FL1379" s="1"/>
      <c r="FM1379" s="1"/>
      <c r="FN1379" s="1"/>
      <c r="FO1379" s="1"/>
      <c r="FP1379" s="1"/>
      <c r="FQ1379" s="1"/>
      <c r="FR1379" s="1"/>
      <c r="FS1379" s="1"/>
      <c r="FT1379" s="1"/>
      <c r="FU1379" s="1"/>
      <c r="FV1379" s="1"/>
      <c r="FW1379" s="1"/>
      <c r="FX1379" s="1"/>
      <c r="FY1379" s="1"/>
      <c r="FZ1379" s="1"/>
      <c r="GA1379" s="1"/>
      <c r="GB1379" s="1"/>
      <c r="GC1379" s="1"/>
      <c r="GD1379" s="1"/>
      <c r="GE1379" s="1"/>
      <c r="GF1379" s="1"/>
      <c r="GG1379" s="1"/>
      <c r="GH1379" s="1"/>
      <c r="GI1379" s="1"/>
      <c r="GJ1379" s="1"/>
      <c r="GK1379" s="1"/>
      <c r="GL1379" s="1"/>
      <c r="GM1379" s="1"/>
      <c r="GN1379" s="1"/>
      <c r="GO1379" s="1"/>
      <c r="GP1379" s="1"/>
      <c r="GQ1379" s="1"/>
      <c r="GR1379" s="1"/>
      <c r="GS1379" s="1"/>
      <c r="GT1379" s="1"/>
      <c r="GU1379" s="1"/>
      <c r="GV1379" s="1"/>
      <c r="GW1379" s="1"/>
      <c r="GX1379" s="1"/>
    </row>
    <row r="1380" spans="1:206" s="4" customFormat="1">
      <c r="A1380" s="6"/>
      <c r="B1380" s="6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2"/>
      <c r="U1380" s="2"/>
      <c r="V1380" s="79"/>
      <c r="W1380" s="146"/>
      <c r="X1380" s="129"/>
      <c r="Y1380" s="79"/>
      <c r="Z1380" s="77"/>
      <c r="AA1380" s="77"/>
      <c r="AB1380" s="2"/>
      <c r="AC1380" s="2"/>
      <c r="AD1380" s="239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  <c r="GT1380" s="1"/>
      <c r="GU1380" s="1"/>
      <c r="GV1380" s="1"/>
      <c r="GW1380" s="1"/>
      <c r="GX1380" s="1"/>
    </row>
    <row r="1381" spans="1:206"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</row>
    <row r="1382" spans="1:206"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</row>
    <row r="1383" spans="1:206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</row>
    <row r="1384" spans="1:206"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</row>
    <row r="1385" spans="1:206"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</row>
    <row r="1386" spans="1:206"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</row>
    <row r="1387" spans="1:206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</row>
    <row r="1388" spans="1:206"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</row>
    <row r="1389" spans="1:206"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</row>
    <row r="1390" spans="1:206"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</row>
    <row r="1391" spans="1:206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</row>
    <row r="1392" spans="1:206"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</row>
    <row r="1393" spans="1:206" s="4" customFormat="1">
      <c r="A1393" s="6"/>
      <c r="B1393" s="6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2"/>
      <c r="U1393" s="2"/>
      <c r="V1393" s="79"/>
      <c r="W1393" s="146"/>
      <c r="X1393" s="129"/>
      <c r="Y1393" s="79"/>
      <c r="Z1393" s="77"/>
      <c r="AA1393" s="77"/>
      <c r="AB1393" s="2"/>
      <c r="AC1393" s="2"/>
      <c r="AD1393" s="239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  <c r="EL1393" s="1"/>
      <c r="EM1393" s="1"/>
      <c r="EN1393" s="1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  <c r="FC1393" s="1"/>
      <c r="FD1393" s="1"/>
      <c r="FE1393" s="1"/>
      <c r="FF1393" s="1"/>
      <c r="FG1393" s="1"/>
      <c r="FH1393" s="1"/>
      <c r="FI1393" s="1"/>
      <c r="FJ1393" s="1"/>
      <c r="FK1393" s="1"/>
      <c r="FL1393" s="1"/>
      <c r="FM1393" s="1"/>
      <c r="FN1393" s="1"/>
      <c r="FO1393" s="1"/>
      <c r="FP1393" s="1"/>
      <c r="FQ1393" s="1"/>
      <c r="FR1393" s="1"/>
      <c r="FS1393" s="1"/>
      <c r="FT1393" s="1"/>
      <c r="FU1393" s="1"/>
      <c r="FV1393" s="1"/>
      <c r="FW1393" s="1"/>
      <c r="FX1393" s="1"/>
      <c r="FY1393" s="1"/>
      <c r="FZ1393" s="1"/>
      <c r="GA1393" s="1"/>
      <c r="GB1393" s="1"/>
      <c r="GC1393" s="1"/>
      <c r="GD1393" s="1"/>
      <c r="GE1393" s="1"/>
      <c r="GF1393" s="1"/>
      <c r="GG1393" s="1"/>
      <c r="GH1393" s="1"/>
      <c r="GI1393" s="1"/>
      <c r="GJ1393" s="1"/>
      <c r="GK1393" s="1"/>
      <c r="GL1393" s="1"/>
      <c r="GM1393" s="1"/>
      <c r="GN1393" s="1"/>
      <c r="GO1393" s="1"/>
      <c r="GP1393" s="1"/>
      <c r="GQ1393" s="1"/>
      <c r="GR1393" s="1"/>
      <c r="GS1393" s="1"/>
      <c r="GT1393" s="1"/>
      <c r="GU1393" s="1"/>
      <c r="GV1393" s="1"/>
      <c r="GW1393" s="1"/>
      <c r="GX1393" s="1"/>
    </row>
    <row r="1394" spans="1:206" s="4" customFormat="1">
      <c r="A1394" s="6"/>
      <c r="B1394" s="6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2"/>
      <c r="U1394" s="2"/>
      <c r="V1394" s="79"/>
      <c r="W1394" s="146"/>
      <c r="X1394" s="129"/>
      <c r="Y1394" s="79"/>
      <c r="Z1394" s="77"/>
      <c r="AA1394" s="77"/>
      <c r="AB1394" s="2"/>
      <c r="AC1394" s="2"/>
      <c r="AD1394" s="239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  <c r="FV1394" s="1"/>
      <c r="FW1394" s="1"/>
      <c r="FX1394" s="1"/>
      <c r="FY1394" s="1"/>
      <c r="FZ1394" s="1"/>
      <c r="GA1394" s="1"/>
      <c r="GB1394" s="1"/>
      <c r="GC1394" s="1"/>
      <c r="GD1394" s="1"/>
      <c r="GE1394" s="1"/>
      <c r="GF1394" s="1"/>
      <c r="GG1394" s="1"/>
      <c r="GH1394" s="1"/>
      <c r="GI1394" s="1"/>
      <c r="GJ1394" s="1"/>
      <c r="GK1394" s="1"/>
      <c r="GL1394" s="1"/>
      <c r="GM1394" s="1"/>
      <c r="GN1394" s="1"/>
      <c r="GO1394" s="1"/>
      <c r="GP1394" s="1"/>
      <c r="GQ1394" s="1"/>
      <c r="GR1394" s="1"/>
      <c r="GS1394" s="1"/>
      <c r="GT1394" s="1"/>
      <c r="GU1394" s="1"/>
      <c r="GV1394" s="1"/>
      <c r="GW1394" s="1"/>
      <c r="GX1394" s="1"/>
    </row>
    <row r="1395" spans="1:206" s="4" customFormat="1">
      <c r="A1395" s="6"/>
      <c r="B1395" s="6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2"/>
      <c r="U1395" s="2"/>
      <c r="V1395" s="79"/>
      <c r="W1395" s="146"/>
      <c r="X1395" s="129"/>
      <c r="Y1395" s="79"/>
      <c r="Z1395" s="77"/>
      <c r="AA1395" s="77"/>
      <c r="AB1395" s="2"/>
      <c r="AC1395" s="2"/>
      <c r="AD1395" s="239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  <c r="FV1395" s="1"/>
      <c r="FW1395" s="1"/>
      <c r="FX1395" s="1"/>
      <c r="FY1395" s="1"/>
      <c r="FZ1395" s="1"/>
      <c r="GA1395" s="1"/>
      <c r="GB1395" s="1"/>
      <c r="GC1395" s="1"/>
      <c r="GD1395" s="1"/>
      <c r="GE1395" s="1"/>
      <c r="GF1395" s="1"/>
      <c r="GG1395" s="1"/>
      <c r="GH1395" s="1"/>
      <c r="GI1395" s="1"/>
      <c r="GJ1395" s="1"/>
      <c r="GK1395" s="1"/>
      <c r="GL1395" s="1"/>
      <c r="GM1395" s="1"/>
      <c r="GN1395" s="1"/>
      <c r="GO1395" s="1"/>
      <c r="GP1395" s="1"/>
      <c r="GQ1395" s="1"/>
      <c r="GR1395" s="1"/>
      <c r="GS1395" s="1"/>
      <c r="GT1395" s="1"/>
      <c r="GU1395" s="1"/>
      <c r="GV1395" s="1"/>
      <c r="GW1395" s="1"/>
      <c r="GX1395" s="1"/>
    </row>
    <row r="1396" spans="1:206" s="4" customFormat="1">
      <c r="A1396" s="6"/>
      <c r="B1396" s="6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2"/>
      <c r="U1396" s="2"/>
      <c r="V1396" s="79"/>
      <c r="W1396" s="146"/>
      <c r="X1396" s="129"/>
      <c r="Y1396" s="79"/>
      <c r="Z1396" s="77"/>
      <c r="AA1396" s="77"/>
      <c r="AB1396" s="2"/>
      <c r="AC1396" s="2"/>
      <c r="AD1396" s="239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  <c r="EL1396" s="1"/>
      <c r="EM1396" s="1"/>
      <c r="EN1396" s="1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  <c r="FC1396" s="1"/>
      <c r="FD1396" s="1"/>
      <c r="FE1396" s="1"/>
      <c r="FF1396" s="1"/>
      <c r="FG1396" s="1"/>
      <c r="FH1396" s="1"/>
      <c r="FI1396" s="1"/>
      <c r="FJ1396" s="1"/>
      <c r="FK1396" s="1"/>
      <c r="FL1396" s="1"/>
      <c r="FM1396" s="1"/>
      <c r="FN1396" s="1"/>
      <c r="FO1396" s="1"/>
      <c r="FP1396" s="1"/>
      <c r="FQ1396" s="1"/>
      <c r="FR1396" s="1"/>
      <c r="FS1396" s="1"/>
      <c r="FT1396" s="1"/>
      <c r="FU1396" s="1"/>
      <c r="FV1396" s="1"/>
      <c r="FW1396" s="1"/>
      <c r="FX1396" s="1"/>
      <c r="FY1396" s="1"/>
      <c r="FZ1396" s="1"/>
      <c r="GA1396" s="1"/>
      <c r="GB1396" s="1"/>
      <c r="GC1396" s="1"/>
      <c r="GD1396" s="1"/>
      <c r="GE1396" s="1"/>
      <c r="GF1396" s="1"/>
      <c r="GG1396" s="1"/>
      <c r="GH1396" s="1"/>
      <c r="GI1396" s="1"/>
      <c r="GJ1396" s="1"/>
      <c r="GK1396" s="1"/>
      <c r="GL1396" s="1"/>
      <c r="GM1396" s="1"/>
      <c r="GN1396" s="1"/>
      <c r="GO1396" s="1"/>
      <c r="GP1396" s="1"/>
      <c r="GQ1396" s="1"/>
      <c r="GR1396" s="1"/>
      <c r="GS1396" s="1"/>
      <c r="GT1396" s="1"/>
      <c r="GU1396" s="1"/>
      <c r="GV1396" s="1"/>
      <c r="GW1396" s="1"/>
      <c r="GX1396" s="1"/>
    </row>
    <row r="1397" spans="1:206" s="4" customFormat="1">
      <c r="A1397" s="6"/>
      <c r="B1397" s="6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2"/>
      <c r="U1397" s="2"/>
      <c r="V1397" s="79"/>
      <c r="W1397" s="146"/>
      <c r="X1397" s="129"/>
      <c r="Y1397" s="79"/>
      <c r="Z1397" s="77"/>
      <c r="AA1397" s="77"/>
      <c r="AB1397" s="2"/>
      <c r="AC1397" s="2"/>
      <c r="AD1397" s="239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  <c r="GT1397" s="1"/>
      <c r="GU1397" s="1"/>
      <c r="GV1397" s="1"/>
      <c r="GW1397" s="1"/>
      <c r="GX1397" s="1"/>
    </row>
    <row r="1398" spans="1:206" s="4" customFormat="1">
      <c r="A1398" s="6"/>
      <c r="B1398" s="6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2"/>
      <c r="U1398" s="2"/>
      <c r="V1398" s="79"/>
      <c r="W1398" s="146"/>
      <c r="X1398" s="129"/>
      <c r="Y1398" s="79"/>
      <c r="Z1398" s="77"/>
      <c r="AA1398" s="77"/>
      <c r="AB1398" s="2"/>
      <c r="AC1398" s="2"/>
      <c r="AD1398" s="239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  <c r="EL1398" s="1"/>
      <c r="EM1398" s="1"/>
      <c r="EN1398" s="1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  <c r="FC1398" s="1"/>
      <c r="FD1398" s="1"/>
      <c r="FE1398" s="1"/>
      <c r="FF1398" s="1"/>
      <c r="FG1398" s="1"/>
      <c r="FH1398" s="1"/>
      <c r="FI1398" s="1"/>
      <c r="FJ1398" s="1"/>
      <c r="FK1398" s="1"/>
      <c r="FL1398" s="1"/>
      <c r="FM1398" s="1"/>
      <c r="FN1398" s="1"/>
      <c r="FO1398" s="1"/>
      <c r="FP1398" s="1"/>
      <c r="FQ1398" s="1"/>
      <c r="FR1398" s="1"/>
      <c r="FS1398" s="1"/>
      <c r="FT1398" s="1"/>
      <c r="FU1398" s="1"/>
      <c r="FV1398" s="1"/>
      <c r="FW1398" s="1"/>
      <c r="FX1398" s="1"/>
      <c r="FY1398" s="1"/>
      <c r="FZ1398" s="1"/>
      <c r="GA1398" s="1"/>
      <c r="GB1398" s="1"/>
      <c r="GC1398" s="1"/>
      <c r="GD1398" s="1"/>
      <c r="GE1398" s="1"/>
      <c r="GF1398" s="1"/>
      <c r="GG1398" s="1"/>
      <c r="GH1398" s="1"/>
      <c r="GI1398" s="1"/>
      <c r="GJ1398" s="1"/>
      <c r="GK1398" s="1"/>
      <c r="GL1398" s="1"/>
      <c r="GM1398" s="1"/>
      <c r="GN1398" s="1"/>
      <c r="GO1398" s="1"/>
      <c r="GP1398" s="1"/>
      <c r="GQ1398" s="1"/>
      <c r="GR1398" s="1"/>
      <c r="GS1398" s="1"/>
      <c r="GT1398" s="1"/>
      <c r="GU1398" s="1"/>
      <c r="GV1398" s="1"/>
      <c r="GW1398" s="1"/>
      <c r="GX1398" s="1"/>
    </row>
    <row r="1399" spans="1:206" s="4" customFormat="1">
      <c r="A1399" s="6"/>
      <c r="B1399" s="6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2"/>
      <c r="U1399" s="2"/>
      <c r="V1399" s="79"/>
      <c r="W1399" s="146"/>
      <c r="X1399" s="129"/>
      <c r="Y1399" s="79"/>
      <c r="Z1399" s="77"/>
      <c r="AA1399" s="77"/>
      <c r="AB1399" s="2"/>
      <c r="AC1399" s="2"/>
      <c r="AD1399" s="239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  <c r="FV1399" s="1"/>
      <c r="FW1399" s="1"/>
      <c r="FX1399" s="1"/>
      <c r="FY1399" s="1"/>
      <c r="FZ1399" s="1"/>
      <c r="GA1399" s="1"/>
      <c r="GB1399" s="1"/>
      <c r="GC1399" s="1"/>
      <c r="GD1399" s="1"/>
      <c r="GE1399" s="1"/>
      <c r="GF1399" s="1"/>
      <c r="GG1399" s="1"/>
      <c r="GH1399" s="1"/>
      <c r="GI1399" s="1"/>
      <c r="GJ1399" s="1"/>
      <c r="GK1399" s="1"/>
      <c r="GL1399" s="1"/>
      <c r="GM1399" s="1"/>
      <c r="GN1399" s="1"/>
      <c r="GO1399" s="1"/>
      <c r="GP1399" s="1"/>
      <c r="GQ1399" s="1"/>
      <c r="GR1399" s="1"/>
      <c r="GS1399" s="1"/>
      <c r="GT1399" s="1"/>
      <c r="GU1399" s="1"/>
      <c r="GV1399" s="1"/>
      <c r="GW1399" s="1"/>
      <c r="GX1399" s="1"/>
    </row>
    <row r="1400" spans="1:206" s="4" customFormat="1">
      <c r="A1400" s="6"/>
      <c r="B1400" s="6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2"/>
      <c r="U1400" s="2"/>
      <c r="V1400" s="79"/>
      <c r="W1400" s="146"/>
      <c r="X1400" s="129"/>
      <c r="Y1400" s="79"/>
      <c r="Z1400" s="77"/>
      <c r="AA1400" s="77"/>
      <c r="AB1400" s="2"/>
      <c r="AC1400" s="2"/>
      <c r="AD1400" s="239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  <c r="FV1400" s="1"/>
      <c r="FW1400" s="1"/>
      <c r="FX1400" s="1"/>
      <c r="FY1400" s="1"/>
      <c r="FZ1400" s="1"/>
      <c r="GA1400" s="1"/>
      <c r="GB1400" s="1"/>
      <c r="GC1400" s="1"/>
      <c r="GD1400" s="1"/>
      <c r="GE1400" s="1"/>
      <c r="GF1400" s="1"/>
      <c r="GG1400" s="1"/>
      <c r="GH1400" s="1"/>
      <c r="GI1400" s="1"/>
      <c r="GJ1400" s="1"/>
      <c r="GK1400" s="1"/>
      <c r="GL1400" s="1"/>
      <c r="GM1400" s="1"/>
      <c r="GN1400" s="1"/>
      <c r="GO1400" s="1"/>
      <c r="GP1400" s="1"/>
      <c r="GQ1400" s="1"/>
      <c r="GR1400" s="1"/>
      <c r="GS1400" s="1"/>
      <c r="GT1400" s="1"/>
      <c r="GU1400" s="1"/>
      <c r="GV1400" s="1"/>
      <c r="GW1400" s="1"/>
      <c r="GX1400" s="1"/>
    </row>
    <row r="1401" spans="1:206" s="4" customFormat="1">
      <c r="A1401" s="6"/>
      <c r="B1401" s="6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2"/>
      <c r="U1401" s="2"/>
      <c r="V1401" s="79"/>
      <c r="W1401" s="146"/>
      <c r="X1401" s="129"/>
      <c r="Y1401" s="79"/>
      <c r="Z1401" s="77"/>
      <c r="AA1401" s="77"/>
      <c r="AB1401" s="2"/>
      <c r="AC1401" s="2"/>
      <c r="AD1401" s="239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  <c r="FV1401" s="1"/>
      <c r="FW1401" s="1"/>
      <c r="FX1401" s="1"/>
      <c r="FY1401" s="1"/>
      <c r="FZ1401" s="1"/>
      <c r="GA1401" s="1"/>
      <c r="GB1401" s="1"/>
      <c r="GC1401" s="1"/>
      <c r="GD1401" s="1"/>
      <c r="GE1401" s="1"/>
      <c r="GF1401" s="1"/>
      <c r="GG1401" s="1"/>
      <c r="GH1401" s="1"/>
      <c r="GI1401" s="1"/>
      <c r="GJ1401" s="1"/>
      <c r="GK1401" s="1"/>
      <c r="GL1401" s="1"/>
      <c r="GM1401" s="1"/>
      <c r="GN1401" s="1"/>
      <c r="GO1401" s="1"/>
      <c r="GP1401" s="1"/>
      <c r="GQ1401" s="1"/>
      <c r="GR1401" s="1"/>
      <c r="GS1401" s="1"/>
      <c r="GT1401" s="1"/>
      <c r="GU1401" s="1"/>
      <c r="GV1401" s="1"/>
      <c r="GW1401" s="1"/>
      <c r="GX1401" s="1"/>
    </row>
    <row r="1402" spans="1:206" s="4" customFormat="1">
      <c r="A1402" s="6"/>
      <c r="B1402" s="6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2"/>
      <c r="U1402" s="2"/>
      <c r="V1402" s="79"/>
      <c r="W1402" s="146"/>
      <c r="X1402" s="129"/>
      <c r="Y1402" s="79"/>
      <c r="Z1402" s="77"/>
      <c r="AA1402" s="77"/>
      <c r="AB1402" s="2"/>
      <c r="AC1402" s="2"/>
      <c r="AD1402" s="239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  <c r="FC1402" s="1"/>
      <c r="FD1402" s="1"/>
      <c r="FE1402" s="1"/>
      <c r="FF1402" s="1"/>
      <c r="FG1402" s="1"/>
      <c r="FH1402" s="1"/>
      <c r="FI1402" s="1"/>
      <c r="FJ1402" s="1"/>
      <c r="FK1402" s="1"/>
      <c r="FL1402" s="1"/>
      <c r="FM1402" s="1"/>
      <c r="FN1402" s="1"/>
      <c r="FO1402" s="1"/>
      <c r="FP1402" s="1"/>
      <c r="FQ1402" s="1"/>
      <c r="FR1402" s="1"/>
      <c r="FS1402" s="1"/>
      <c r="FT1402" s="1"/>
      <c r="FU1402" s="1"/>
      <c r="FV1402" s="1"/>
      <c r="FW1402" s="1"/>
      <c r="FX1402" s="1"/>
      <c r="FY1402" s="1"/>
      <c r="FZ1402" s="1"/>
      <c r="GA1402" s="1"/>
      <c r="GB1402" s="1"/>
      <c r="GC1402" s="1"/>
      <c r="GD1402" s="1"/>
      <c r="GE1402" s="1"/>
      <c r="GF1402" s="1"/>
      <c r="GG1402" s="1"/>
      <c r="GH1402" s="1"/>
      <c r="GI1402" s="1"/>
      <c r="GJ1402" s="1"/>
      <c r="GK1402" s="1"/>
      <c r="GL1402" s="1"/>
      <c r="GM1402" s="1"/>
      <c r="GN1402" s="1"/>
      <c r="GO1402" s="1"/>
      <c r="GP1402" s="1"/>
      <c r="GQ1402" s="1"/>
      <c r="GR1402" s="1"/>
      <c r="GS1402" s="1"/>
      <c r="GT1402" s="1"/>
      <c r="GU1402" s="1"/>
      <c r="GV1402" s="1"/>
      <c r="GW1402" s="1"/>
      <c r="GX1402" s="1"/>
    </row>
    <row r="1403" spans="1:206" s="4" customFormat="1">
      <c r="A1403" s="6"/>
      <c r="B1403" s="6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2"/>
      <c r="U1403" s="2"/>
      <c r="V1403" s="79"/>
      <c r="W1403" s="146"/>
      <c r="X1403" s="129"/>
      <c r="Y1403" s="79"/>
      <c r="Z1403" s="77"/>
      <c r="AA1403" s="77"/>
      <c r="AB1403" s="2"/>
      <c r="AC1403" s="2"/>
      <c r="AD1403" s="239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  <c r="FC1403" s="1"/>
      <c r="FD1403" s="1"/>
      <c r="FE1403" s="1"/>
      <c r="FF1403" s="1"/>
      <c r="FG1403" s="1"/>
      <c r="FH1403" s="1"/>
      <c r="FI1403" s="1"/>
      <c r="FJ1403" s="1"/>
      <c r="FK1403" s="1"/>
      <c r="FL1403" s="1"/>
      <c r="FM1403" s="1"/>
      <c r="FN1403" s="1"/>
      <c r="FO1403" s="1"/>
      <c r="FP1403" s="1"/>
      <c r="FQ1403" s="1"/>
      <c r="FR1403" s="1"/>
      <c r="FS1403" s="1"/>
      <c r="FT1403" s="1"/>
      <c r="FU1403" s="1"/>
      <c r="FV1403" s="1"/>
      <c r="FW1403" s="1"/>
      <c r="FX1403" s="1"/>
      <c r="FY1403" s="1"/>
      <c r="FZ1403" s="1"/>
      <c r="GA1403" s="1"/>
      <c r="GB1403" s="1"/>
      <c r="GC1403" s="1"/>
      <c r="GD1403" s="1"/>
      <c r="GE1403" s="1"/>
      <c r="GF1403" s="1"/>
      <c r="GG1403" s="1"/>
      <c r="GH1403" s="1"/>
      <c r="GI1403" s="1"/>
      <c r="GJ1403" s="1"/>
      <c r="GK1403" s="1"/>
      <c r="GL1403" s="1"/>
      <c r="GM1403" s="1"/>
      <c r="GN1403" s="1"/>
      <c r="GO1403" s="1"/>
      <c r="GP1403" s="1"/>
      <c r="GQ1403" s="1"/>
      <c r="GR1403" s="1"/>
      <c r="GS1403" s="1"/>
      <c r="GT1403" s="1"/>
      <c r="GU1403" s="1"/>
      <c r="GV1403" s="1"/>
      <c r="GW1403" s="1"/>
      <c r="GX1403" s="1"/>
    </row>
    <row r="1404" spans="1:206" s="4" customFormat="1">
      <c r="A1404" s="6"/>
      <c r="B1404" s="6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2"/>
      <c r="U1404" s="2"/>
      <c r="V1404" s="79"/>
      <c r="W1404" s="146"/>
      <c r="X1404" s="129"/>
      <c r="Y1404" s="79"/>
      <c r="Z1404" s="77"/>
      <c r="AA1404" s="77"/>
      <c r="AB1404" s="2"/>
      <c r="AC1404" s="2"/>
      <c r="AD1404" s="239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  <c r="GT1404" s="1"/>
      <c r="GU1404" s="1"/>
      <c r="GV1404" s="1"/>
      <c r="GW1404" s="1"/>
      <c r="GX1404" s="1"/>
    </row>
    <row r="1405" spans="1:206" s="4" customFormat="1">
      <c r="A1405" s="6"/>
      <c r="B1405" s="6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2"/>
      <c r="U1405" s="2"/>
      <c r="V1405" s="79"/>
      <c r="W1405" s="146"/>
      <c r="X1405" s="129"/>
      <c r="Y1405" s="79"/>
      <c r="Z1405" s="77"/>
      <c r="AA1405" s="77"/>
      <c r="AB1405" s="2"/>
      <c r="AC1405" s="2"/>
      <c r="AD1405" s="239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  <c r="GT1405" s="1"/>
      <c r="GU1405" s="1"/>
      <c r="GV1405" s="1"/>
      <c r="GW1405" s="1"/>
      <c r="GX1405" s="1"/>
    </row>
    <row r="1406" spans="1:206" s="4" customFormat="1">
      <c r="A1406" s="6"/>
      <c r="B1406" s="6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2"/>
      <c r="U1406" s="2"/>
      <c r="V1406" s="79"/>
      <c r="W1406" s="146"/>
      <c r="X1406" s="129"/>
      <c r="Y1406" s="79"/>
      <c r="Z1406" s="77"/>
      <c r="AA1406" s="77"/>
      <c r="AB1406" s="2"/>
      <c r="AC1406" s="2"/>
      <c r="AD1406" s="239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  <c r="GT1406" s="1"/>
      <c r="GU1406" s="1"/>
      <c r="GV1406" s="1"/>
      <c r="GW1406" s="1"/>
      <c r="GX1406" s="1"/>
    </row>
    <row r="1407" spans="1:206" s="4" customFormat="1">
      <c r="A1407" s="6"/>
      <c r="B1407" s="6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2"/>
      <c r="U1407" s="2"/>
      <c r="V1407" s="79"/>
      <c r="W1407" s="146"/>
      <c r="X1407" s="129"/>
      <c r="Y1407" s="79"/>
      <c r="Z1407" s="77"/>
      <c r="AA1407" s="77"/>
      <c r="AB1407" s="2"/>
      <c r="AC1407" s="2"/>
      <c r="AD1407" s="239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  <c r="FC1407" s="1"/>
      <c r="FD1407" s="1"/>
      <c r="FE1407" s="1"/>
      <c r="FF1407" s="1"/>
      <c r="FG1407" s="1"/>
      <c r="FH1407" s="1"/>
      <c r="FI1407" s="1"/>
      <c r="FJ1407" s="1"/>
      <c r="FK1407" s="1"/>
      <c r="FL1407" s="1"/>
      <c r="FM1407" s="1"/>
      <c r="FN1407" s="1"/>
      <c r="FO1407" s="1"/>
      <c r="FP1407" s="1"/>
      <c r="FQ1407" s="1"/>
      <c r="FR1407" s="1"/>
      <c r="FS1407" s="1"/>
      <c r="FT1407" s="1"/>
      <c r="FU1407" s="1"/>
      <c r="FV1407" s="1"/>
      <c r="FW1407" s="1"/>
      <c r="FX1407" s="1"/>
      <c r="FY1407" s="1"/>
      <c r="FZ1407" s="1"/>
      <c r="GA1407" s="1"/>
      <c r="GB1407" s="1"/>
      <c r="GC1407" s="1"/>
      <c r="GD1407" s="1"/>
      <c r="GE1407" s="1"/>
      <c r="GF1407" s="1"/>
      <c r="GG1407" s="1"/>
      <c r="GH1407" s="1"/>
      <c r="GI1407" s="1"/>
      <c r="GJ1407" s="1"/>
      <c r="GK1407" s="1"/>
      <c r="GL1407" s="1"/>
      <c r="GM1407" s="1"/>
      <c r="GN1407" s="1"/>
      <c r="GO1407" s="1"/>
      <c r="GP1407" s="1"/>
      <c r="GQ1407" s="1"/>
      <c r="GR1407" s="1"/>
      <c r="GS1407" s="1"/>
      <c r="GT1407" s="1"/>
      <c r="GU1407" s="1"/>
      <c r="GV1407" s="1"/>
      <c r="GW1407" s="1"/>
      <c r="GX1407" s="1"/>
    </row>
    <row r="1408" spans="1:206" s="4" customFormat="1">
      <c r="A1408" s="6"/>
      <c r="B1408" s="6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2"/>
      <c r="U1408" s="2"/>
      <c r="V1408" s="79"/>
      <c r="W1408" s="146"/>
      <c r="X1408" s="129"/>
      <c r="Y1408" s="79"/>
      <c r="Z1408" s="77"/>
      <c r="AA1408" s="77"/>
      <c r="AB1408" s="2"/>
      <c r="AC1408" s="2"/>
      <c r="AD1408" s="239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  <c r="GL1408" s="1"/>
      <c r="GM1408" s="1"/>
      <c r="GN1408" s="1"/>
      <c r="GO1408" s="1"/>
      <c r="GP1408" s="1"/>
      <c r="GQ1408" s="1"/>
      <c r="GR1408" s="1"/>
      <c r="GS1408" s="1"/>
      <c r="GT1408" s="1"/>
      <c r="GU1408" s="1"/>
      <c r="GV1408" s="1"/>
      <c r="GW1408" s="1"/>
      <c r="GX1408" s="1"/>
    </row>
    <row r="1409" spans="1:206" s="4" customFormat="1">
      <c r="A1409" s="6"/>
      <c r="B1409" s="6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2"/>
      <c r="U1409" s="2"/>
      <c r="V1409" s="79"/>
      <c r="W1409" s="146"/>
      <c r="X1409" s="129"/>
      <c r="Y1409" s="79"/>
      <c r="Z1409" s="77"/>
      <c r="AA1409" s="77"/>
      <c r="AB1409" s="2"/>
      <c r="AC1409" s="2"/>
      <c r="AD1409" s="239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  <c r="FC1409" s="1"/>
      <c r="FD1409" s="1"/>
      <c r="FE1409" s="1"/>
      <c r="FF1409" s="1"/>
      <c r="FG1409" s="1"/>
      <c r="FH1409" s="1"/>
      <c r="FI1409" s="1"/>
      <c r="FJ1409" s="1"/>
      <c r="FK1409" s="1"/>
      <c r="FL1409" s="1"/>
      <c r="FM1409" s="1"/>
      <c r="FN1409" s="1"/>
      <c r="FO1409" s="1"/>
      <c r="FP1409" s="1"/>
      <c r="FQ1409" s="1"/>
      <c r="FR1409" s="1"/>
      <c r="FS1409" s="1"/>
      <c r="FT1409" s="1"/>
      <c r="FU1409" s="1"/>
      <c r="FV1409" s="1"/>
      <c r="FW1409" s="1"/>
      <c r="FX1409" s="1"/>
      <c r="FY1409" s="1"/>
      <c r="FZ1409" s="1"/>
      <c r="GA1409" s="1"/>
      <c r="GB1409" s="1"/>
      <c r="GC1409" s="1"/>
      <c r="GD1409" s="1"/>
      <c r="GE1409" s="1"/>
      <c r="GF1409" s="1"/>
      <c r="GG1409" s="1"/>
      <c r="GH1409" s="1"/>
      <c r="GI1409" s="1"/>
      <c r="GJ1409" s="1"/>
      <c r="GK1409" s="1"/>
      <c r="GL1409" s="1"/>
      <c r="GM1409" s="1"/>
      <c r="GN1409" s="1"/>
      <c r="GO1409" s="1"/>
      <c r="GP1409" s="1"/>
      <c r="GQ1409" s="1"/>
      <c r="GR1409" s="1"/>
      <c r="GS1409" s="1"/>
      <c r="GT1409" s="1"/>
      <c r="GU1409" s="1"/>
      <c r="GV1409" s="1"/>
      <c r="GW1409" s="1"/>
      <c r="GX1409" s="1"/>
    </row>
    <row r="1410" spans="1:206" s="4" customFormat="1">
      <c r="A1410" s="6"/>
      <c r="B1410" s="6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2"/>
      <c r="U1410" s="2"/>
      <c r="V1410" s="79"/>
      <c r="W1410" s="146"/>
      <c r="X1410" s="129"/>
      <c r="Y1410" s="79"/>
      <c r="Z1410" s="77"/>
      <c r="AA1410" s="77"/>
      <c r="AB1410" s="2"/>
      <c r="AC1410" s="2"/>
      <c r="AD1410" s="239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  <c r="GL1410" s="1"/>
      <c r="GM1410" s="1"/>
      <c r="GN1410" s="1"/>
      <c r="GO1410" s="1"/>
      <c r="GP1410" s="1"/>
      <c r="GQ1410" s="1"/>
      <c r="GR1410" s="1"/>
      <c r="GS1410" s="1"/>
      <c r="GT1410" s="1"/>
      <c r="GU1410" s="1"/>
      <c r="GV1410" s="1"/>
      <c r="GW1410" s="1"/>
      <c r="GX1410" s="1"/>
    </row>
    <row r="1411" spans="1:206" s="4" customFormat="1">
      <c r="A1411" s="6"/>
      <c r="B1411" s="6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2"/>
      <c r="U1411" s="2"/>
      <c r="V1411" s="79"/>
      <c r="W1411" s="146"/>
      <c r="X1411" s="129"/>
      <c r="Y1411" s="79"/>
      <c r="Z1411" s="77"/>
      <c r="AA1411" s="77"/>
      <c r="AB1411" s="2"/>
      <c r="AC1411" s="2"/>
      <c r="AD1411" s="239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  <c r="FC1411" s="1"/>
      <c r="FD1411" s="1"/>
      <c r="FE1411" s="1"/>
      <c r="FF1411" s="1"/>
      <c r="FG1411" s="1"/>
      <c r="FH1411" s="1"/>
      <c r="FI1411" s="1"/>
      <c r="FJ1411" s="1"/>
      <c r="FK1411" s="1"/>
      <c r="FL1411" s="1"/>
      <c r="FM1411" s="1"/>
      <c r="FN1411" s="1"/>
      <c r="FO1411" s="1"/>
      <c r="FP1411" s="1"/>
      <c r="FQ1411" s="1"/>
      <c r="FR1411" s="1"/>
      <c r="FS1411" s="1"/>
      <c r="FT1411" s="1"/>
      <c r="FU1411" s="1"/>
      <c r="FV1411" s="1"/>
      <c r="FW1411" s="1"/>
      <c r="FX1411" s="1"/>
      <c r="FY1411" s="1"/>
      <c r="FZ1411" s="1"/>
      <c r="GA1411" s="1"/>
      <c r="GB1411" s="1"/>
      <c r="GC1411" s="1"/>
      <c r="GD1411" s="1"/>
      <c r="GE1411" s="1"/>
      <c r="GF1411" s="1"/>
      <c r="GG1411" s="1"/>
      <c r="GH1411" s="1"/>
      <c r="GI1411" s="1"/>
      <c r="GJ1411" s="1"/>
      <c r="GK1411" s="1"/>
      <c r="GL1411" s="1"/>
      <c r="GM1411" s="1"/>
      <c r="GN1411" s="1"/>
      <c r="GO1411" s="1"/>
      <c r="GP1411" s="1"/>
      <c r="GQ1411" s="1"/>
      <c r="GR1411" s="1"/>
      <c r="GS1411" s="1"/>
      <c r="GT1411" s="1"/>
      <c r="GU1411" s="1"/>
      <c r="GV1411" s="1"/>
      <c r="GW1411" s="1"/>
      <c r="GX1411" s="1"/>
    </row>
    <row r="1412" spans="1:206" s="4" customFormat="1">
      <c r="A1412" s="6"/>
      <c r="B1412" s="6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2"/>
      <c r="U1412" s="2"/>
      <c r="V1412" s="79"/>
      <c r="W1412" s="146"/>
      <c r="X1412" s="129"/>
      <c r="Y1412" s="79"/>
      <c r="Z1412" s="77"/>
      <c r="AA1412" s="77"/>
      <c r="AB1412" s="2"/>
      <c r="AC1412" s="2"/>
      <c r="AD1412" s="239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  <c r="FC1412" s="1"/>
      <c r="FD1412" s="1"/>
      <c r="FE1412" s="1"/>
      <c r="FF1412" s="1"/>
      <c r="FG1412" s="1"/>
      <c r="FH1412" s="1"/>
      <c r="FI1412" s="1"/>
      <c r="FJ1412" s="1"/>
      <c r="FK1412" s="1"/>
      <c r="FL1412" s="1"/>
      <c r="FM1412" s="1"/>
      <c r="FN1412" s="1"/>
      <c r="FO1412" s="1"/>
      <c r="FP1412" s="1"/>
      <c r="FQ1412" s="1"/>
      <c r="FR1412" s="1"/>
      <c r="FS1412" s="1"/>
      <c r="FT1412" s="1"/>
      <c r="FU1412" s="1"/>
      <c r="FV1412" s="1"/>
      <c r="FW1412" s="1"/>
      <c r="FX1412" s="1"/>
      <c r="FY1412" s="1"/>
      <c r="FZ1412" s="1"/>
      <c r="GA1412" s="1"/>
      <c r="GB1412" s="1"/>
      <c r="GC1412" s="1"/>
      <c r="GD1412" s="1"/>
      <c r="GE1412" s="1"/>
      <c r="GF1412" s="1"/>
      <c r="GG1412" s="1"/>
      <c r="GH1412" s="1"/>
      <c r="GI1412" s="1"/>
      <c r="GJ1412" s="1"/>
      <c r="GK1412" s="1"/>
      <c r="GL1412" s="1"/>
      <c r="GM1412" s="1"/>
      <c r="GN1412" s="1"/>
      <c r="GO1412" s="1"/>
      <c r="GP1412" s="1"/>
      <c r="GQ1412" s="1"/>
      <c r="GR1412" s="1"/>
      <c r="GS1412" s="1"/>
      <c r="GT1412" s="1"/>
      <c r="GU1412" s="1"/>
      <c r="GV1412" s="1"/>
      <c r="GW1412" s="1"/>
      <c r="GX1412" s="1"/>
    </row>
    <row r="1413" spans="1:206" s="4" customFormat="1">
      <c r="A1413" s="6"/>
      <c r="B1413" s="6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2"/>
      <c r="U1413" s="2"/>
      <c r="V1413" s="79"/>
      <c r="W1413" s="146"/>
      <c r="X1413" s="129"/>
      <c r="Y1413" s="79"/>
      <c r="Z1413" s="77"/>
      <c r="AA1413" s="77"/>
      <c r="AB1413" s="2"/>
      <c r="AC1413" s="2"/>
      <c r="AD1413" s="239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  <c r="FC1413" s="1"/>
      <c r="FD1413" s="1"/>
      <c r="FE1413" s="1"/>
      <c r="FF1413" s="1"/>
      <c r="FG1413" s="1"/>
      <c r="FH1413" s="1"/>
      <c r="FI1413" s="1"/>
      <c r="FJ1413" s="1"/>
      <c r="FK1413" s="1"/>
      <c r="FL1413" s="1"/>
      <c r="FM1413" s="1"/>
      <c r="FN1413" s="1"/>
      <c r="FO1413" s="1"/>
      <c r="FP1413" s="1"/>
      <c r="FQ1413" s="1"/>
      <c r="FR1413" s="1"/>
      <c r="FS1413" s="1"/>
      <c r="FT1413" s="1"/>
      <c r="FU1413" s="1"/>
      <c r="FV1413" s="1"/>
      <c r="FW1413" s="1"/>
      <c r="FX1413" s="1"/>
      <c r="FY1413" s="1"/>
      <c r="FZ1413" s="1"/>
      <c r="GA1413" s="1"/>
      <c r="GB1413" s="1"/>
      <c r="GC1413" s="1"/>
      <c r="GD1413" s="1"/>
      <c r="GE1413" s="1"/>
      <c r="GF1413" s="1"/>
      <c r="GG1413" s="1"/>
      <c r="GH1413" s="1"/>
      <c r="GI1413" s="1"/>
      <c r="GJ1413" s="1"/>
      <c r="GK1413" s="1"/>
      <c r="GL1413" s="1"/>
      <c r="GM1413" s="1"/>
      <c r="GN1413" s="1"/>
      <c r="GO1413" s="1"/>
      <c r="GP1413" s="1"/>
      <c r="GQ1413" s="1"/>
      <c r="GR1413" s="1"/>
      <c r="GS1413" s="1"/>
      <c r="GT1413" s="1"/>
      <c r="GU1413" s="1"/>
      <c r="GV1413" s="1"/>
      <c r="GW1413" s="1"/>
      <c r="GX1413" s="1"/>
    </row>
    <row r="1414" spans="1:206" s="4" customFormat="1">
      <c r="A1414" s="6"/>
      <c r="B1414" s="6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2"/>
      <c r="U1414" s="2"/>
      <c r="V1414" s="79"/>
      <c r="W1414" s="146"/>
      <c r="X1414" s="129"/>
      <c r="Y1414" s="79"/>
      <c r="Z1414" s="77"/>
      <c r="AA1414" s="77"/>
      <c r="AB1414" s="2"/>
      <c r="AC1414" s="2"/>
      <c r="AD1414" s="239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  <c r="GL1414" s="1"/>
      <c r="GM1414" s="1"/>
      <c r="GN1414" s="1"/>
      <c r="GO1414" s="1"/>
      <c r="GP1414" s="1"/>
      <c r="GQ1414" s="1"/>
      <c r="GR1414" s="1"/>
      <c r="GS1414" s="1"/>
      <c r="GT1414" s="1"/>
      <c r="GU1414" s="1"/>
      <c r="GV1414" s="1"/>
      <c r="GW1414" s="1"/>
      <c r="GX1414" s="1"/>
    </row>
    <row r="1415" spans="1:206" s="4" customFormat="1">
      <c r="A1415" s="6"/>
      <c r="B1415" s="6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2"/>
      <c r="U1415" s="2"/>
      <c r="V1415" s="79"/>
      <c r="W1415" s="146"/>
      <c r="X1415" s="129"/>
      <c r="Y1415" s="79"/>
      <c r="Z1415" s="77"/>
      <c r="AA1415" s="77"/>
      <c r="AB1415" s="2"/>
      <c r="AC1415" s="2"/>
      <c r="AD1415" s="239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  <c r="GL1415" s="1"/>
      <c r="GM1415" s="1"/>
      <c r="GN1415" s="1"/>
      <c r="GO1415" s="1"/>
      <c r="GP1415" s="1"/>
      <c r="GQ1415" s="1"/>
      <c r="GR1415" s="1"/>
      <c r="GS1415" s="1"/>
      <c r="GT1415" s="1"/>
      <c r="GU1415" s="1"/>
      <c r="GV1415" s="1"/>
      <c r="GW1415" s="1"/>
      <c r="GX1415" s="1"/>
    </row>
    <row r="1416" spans="1:206" s="4" customFormat="1">
      <c r="A1416" s="6"/>
      <c r="B1416" s="6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2"/>
      <c r="U1416" s="2"/>
      <c r="V1416" s="79"/>
      <c r="W1416" s="146"/>
      <c r="X1416" s="129"/>
      <c r="Y1416" s="79"/>
      <c r="Z1416" s="77"/>
      <c r="AA1416" s="77"/>
      <c r="AB1416" s="2"/>
      <c r="AC1416" s="2"/>
      <c r="AD1416" s="239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  <c r="GL1416" s="1"/>
      <c r="GM1416" s="1"/>
      <c r="GN1416" s="1"/>
      <c r="GO1416" s="1"/>
      <c r="GP1416" s="1"/>
      <c r="GQ1416" s="1"/>
      <c r="GR1416" s="1"/>
      <c r="GS1416" s="1"/>
      <c r="GT1416" s="1"/>
      <c r="GU1416" s="1"/>
      <c r="GV1416" s="1"/>
      <c r="GW1416" s="1"/>
      <c r="GX1416" s="1"/>
    </row>
    <row r="1417" spans="1:206" s="4" customFormat="1">
      <c r="A1417" s="6"/>
      <c r="B1417" s="6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2"/>
      <c r="U1417" s="2"/>
      <c r="V1417" s="79"/>
      <c r="W1417" s="146"/>
      <c r="X1417" s="129"/>
      <c r="Y1417" s="79"/>
      <c r="Z1417" s="77"/>
      <c r="AA1417" s="77"/>
      <c r="AB1417" s="2"/>
      <c r="AC1417" s="2"/>
      <c r="AD1417" s="239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  <c r="GL1417" s="1"/>
      <c r="GM1417" s="1"/>
      <c r="GN1417" s="1"/>
      <c r="GO1417" s="1"/>
      <c r="GP1417" s="1"/>
      <c r="GQ1417" s="1"/>
      <c r="GR1417" s="1"/>
      <c r="GS1417" s="1"/>
      <c r="GT1417" s="1"/>
      <c r="GU1417" s="1"/>
      <c r="GV1417" s="1"/>
      <c r="GW1417" s="1"/>
      <c r="GX1417" s="1"/>
    </row>
    <row r="1418" spans="1:206" s="4" customFormat="1">
      <c r="A1418" s="6"/>
      <c r="B1418" s="6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2"/>
      <c r="U1418" s="2"/>
      <c r="V1418" s="79"/>
      <c r="W1418" s="146"/>
      <c r="X1418" s="129"/>
      <c r="Y1418" s="79"/>
      <c r="Z1418" s="77"/>
      <c r="AA1418" s="77"/>
      <c r="AB1418" s="2"/>
      <c r="AC1418" s="2"/>
      <c r="AD1418" s="239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  <c r="GT1418" s="1"/>
      <c r="GU1418" s="1"/>
      <c r="GV1418" s="1"/>
      <c r="GW1418" s="1"/>
      <c r="GX1418" s="1"/>
    </row>
    <row r="1419" spans="1:206" s="4" customFormat="1">
      <c r="A1419" s="6"/>
      <c r="B1419" s="6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2"/>
      <c r="U1419" s="2"/>
      <c r="V1419" s="79"/>
      <c r="W1419" s="146"/>
      <c r="X1419" s="129"/>
      <c r="Y1419" s="79"/>
      <c r="Z1419" s="77"/>
      <c r="AA1419" s="77"/>
      <c r="AB1419" s="2"/>
      <c r="AC1419" s="2"/>
      <c r="AD1419" s="239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  <c r="GT1419" s="1"/>
      <c r="GU1419" s="1"/>
      <c r="GV1419" s="1"/>
      <c r="GW1419" s="1"/>
      <c r="GX1419" s="1"/>
    </row>
    <row r="1420" spans="1:206" s="4" customFormat="1">
      <c r="A1420" s="6"/>
      <c r="B1420" s="6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2"/>
      <c r="U1420" s="2"/>
      <c r="V1420" s="79"/>
      <c r="W1420" s="146"/>
      <c r="X1420" s="129"/>
      <c r="Y1420" s="79"/>
      <c r="Z1420" s="77"/>
      <c r="AA1420" s="77"/>
      <c r="AB1420" s="2"/>
      <c r="AC1420" s="2"/>
      <c r="AD1420" s="239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  <c r="FC1420" s="1"/>
      <c r="FD1420" s="1"/>
      <c r="FE1420" s="1"/>
      <c r="FF1420" s="1"/>
      <c r="FG1420" s="1"/>
      <c r="FH1420" s="1"/>
      <c r="FI1420" s="1"/>
      <c r="FJ1420" s="1"/>
      <c r="FK1420" s="1"/>
      <c r="FL1420" s="1"/>
      <c r="FM1420" s="1"/>
      <c r="FN1420" s="1"/>
      <c r="FO1420" s="1"/>
      <c r="FP1420" s="1"/>
      <c r="FQ1420" s="1"/>
      <c r="FR1420" s="1"/>
      <c r="FS1420" s="1"/>
      <c r="FT1420" s="1"/>
      <c r="FU1420" s="1"/>
      <c r="FV1420" s="1"/>
      <c r="FW1420" s="1"/>
      <c r="FX1420" s="1"/>
      <c r="FY1420" s="1"/>
      <c r="FZ1420" s="1"/>
      <c r="GA1420" s="1"/>
      <c r="GB1420" s="1"/>
      <c r="GC1420" s="1"/>
      <c r="GD1420" s="1"/>
      <c r="GE1420" s="1"/>
      <c r="GF1420" s="1"/>
      <c r="GG1420" s="1"/>
      <c r="GH1420" s="1"/>
      <c r="GI1420" s="1"/>
      <c r="GJ1420" s="1"/>
      <c r="GK1420" s="1"/>
      <c r="GL1420" s="1"/>
      <c r="GM1420" s="1"/>
      <c r="GN1420" s="1"/>
      <c r="GO1420" s="1"/>
      <c r="GP1420" s="1"/>
      <c r="GQ1420" s="1"/>
      <c r="GR1420" s="1"/>
      <c r="GS1420" s="1"/>
      <c r="GT1420" s="1"/>
      <c r="GU1420" s="1"/>
      <c r="GV1420" s="1"/>
      <c r="GW1420" s="1"/>
      <c r="GX1420" s="1"/>
    </row>
    <row r="1421" spans="1:206" s="4" customFormat="1">
      <c r="A1421" s="6"/>
      <c r="B1421" s="6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2"/>
      <c r="U1421" s="2"/>
      <c r="V1421" s="79"/>
      <c r="W1421" s="146"/>
      <c r="X1421" s="129"/>
      <c r="Y1421" s="79"/>
      <c r="Z1421" s="77"/>
      <c r="AA1421" s="77"/>
      <c r="AB1421" s="2"/>
      <c r="AC1421" s="2"/>
      <c r="AD1421" s="239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  <c r="GL1421" s="1"/>
      <c r="GM1421" s="1"/>
      <c r="GN1421" s="1"/>
      <c r="GO1421" s="1"/>
      <c r="GP1421" s="1"/>
      <c r="GQ1421" s="1"/>
      <c r="GR1421" s="1"/>
      <c r="GS1421" s="1"/>
      <c r="GT1421" s="1"/>
      <c r="GU1421" s="1"/>
      <c r="GV1421" s="1"/>
      <c r="GW1421" s="1"/>
      <c r="GX1421" s="1"/>
    </row>
    <row r="1422" spans="1:206" s="4" customFormat="1">
      <c r="A1422" s="6"/>
      <c r="B1422" s="6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2"/>
      <c r="U1422" s="2"/>
      <c r="V1422" s="79"/>
      <c r="W1422" s="146"/>
      <c r="X1422" s="129"/>
      <c r="Y1422" s="79"/>
      <c r="Z1422" s="77"/>
      <c r="AA1422" s="77"/>
      <c r="AB1422" s="2"/>
      <c r="AC1422" s="2"/>
      <c r="AD1422" s="239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  <c r="GT1422" s="1"/>
      <c r="GU1422" s="1"/>
      <c r="GV1422" s="1"/>
      <c r="GW1422" s="1"/>
      <c r="GX1422" s="1"/>
    </row>
    <row r="1423" spans="1:206" s="4" customFormat="1">
      <c r="A1423" s="6"/>
      <c r="B1423" s="6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2"/>
      <c r="U1423" s="2"/>
      <c r="V1423" s="79"/>
      <c r="W1423" s="146"/>
      <c r="X1423" s="129"/>
      <c r="Y1423" s="79"/>
      <c r="Z1423" s="77"/>
      <c r="AA1423" s="77"/>
      <c r="AB1423" s="2"/>
      <c r="AC1423" s="2"/>
      <c r="AD1423" s="239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  <c r="FC1423" s="1"/>
      <c r="FD1423" s="1"/>
      <c r="FE1423" s="1"/>
      <c r="FF1423" s="1"/>
      <c r="FG1423" s="1"/>
      <c r="FH1423" s="1"/>
      <c r="FI1423" s="1"/>
      <c r="FJ1423" s="1"/>
      <c r="FK1423" s="1"/>
      <c r="FL1423" s="1"/>
      <c r="FM1423" s="1"/>
      <c r="FN1423" s="1"/>
      <c r="FO1423" s="1"/>
      <c r="FP1423" s="1"/>
      <c r="FQ1423" s="1"/>
      <c r="FR1423" s="1"/>
      <c r="FS1423" s="1"/>
      <c r="FT1423" s="1"/>
      <c r="FU1423" s="1"/>
      <c r="FV1423" s="1"/>
      <c r="FW1423" s="1"/>
      <c r="FX1423" s="1"/>
      <c r="FY1423" s="1"/>
      <c r="FZ1423" s="1"/>
      <c r="GA1423" s="1"/>
      <c r="GB1423" s="1"/>
      <c r="GC1423" s="1"/>
      <c r="GD1423" s="1"/>
      <c r="GE1423" s="1"/>
      <c r="GF1423" s="1"/>
      <c r="GG1423" s="1"/>
      <c r="GH1423" s="1"/>
      <c r="GI1423" s="1"/>
      <c r="GJ1423" s="1"/>
      <c r="GK1423" s="1"/>
      <c r="GL1423" s="1"/>
      <c r="GM1423" s="1"/>
      <c r="GN1423" s="1"/>
      <c r="GO1423" s="1"/>
      <c r="GP1423" s="1"/>
      <c r="GQ1423" s="1"/>
      <c r="GR1423" s="1"/>
      <c r="GS1423" s="1"/>
      <c r="GT1423" s="1"/>
      <c r="GU1423" s="1"/>
      <c r="GV1423" s="1"/>
      <c r="GW1423" s="1"/>
      <c r="GX1423" s="1"/>
    </row>
    <row r="1424" spans="1:206" s="4" customFormat="1">
      <c r="A1424" s="6"/>
      <c r="B1424" s="6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2"/>
      <c r="U1424" s="2"/>
      <c r="V1424" s="79"/>
      <c r="W1424" s="146"/>
      <c r="X1424" s="129"/>
      <c r="Y1424" s="79"/>
      <c r="Z1424" s="77"/>
      <c r="AA1424" s="77"/>
      <c r="AB1424" s="2"/>
      <c r="AC1424" s="2"/>
      <c r="AD1424" s="239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  <c r="EL1424" s="1"/>
      <c r="EM1424" s="1"/>
      <c r="EN1424" s="1"/>
      <c r="EO1424" s="1"/>
      <c r="EP1424" s="1"/>
      <c r="EQ1424" s="1"/>
      <c r="ER1424" s="1"/>
      <c r="ES1424" s="1"/>
      <c r="ET1424" s="1"/>
      <c r="EU1424" s="1"/>
      <c r="EV1424" s="1"/>
      <c r="EW1424" s="1"/>
      <c r="EX1424" s="1"/>
      <c r="EY1424" s="1"/>
      <c r="EZ1424" s="1"/>
      <c r="FA1424" s="1"/>
      <c r="FB1424" s="1"/>
      <c r="FC1424" s="1"/>
      <c r="FD1424" s="1"/>
      <c r="FE1424" s="1"/>
      <c r="FF1424" s="1"/>
      <c r="FG1424" s="1"/>
      <c r="FH1424" s="1"/>
      <c r="FI1424" s="1"/>
      <c r="FJ1424" s="1"/>
      <c r="FK1424" s="1"/>
      <c r="FL1424" s="1"/>
      <c r="FM1424" s="1"/>
      <c r="FN1424" s="1"/>
      <c r="FO1424" s="1"/>
      <c r="FP1424" s="1"/>
      <c r="FQ1424" s="1"/>
      <c r="FR1424" s="1"/>
      <c r="FS1424" s="1"/>
      <c r="FT1424" s="1"/>
      <c r="FU1424" s="1"/>
      <c r="FV1424" s="1"/>
      <c r="FW1424" s="1"/>
      <c r="FX1424" s="1"/>
      <c r="FY1424" s="1"/>
      <c r="FZ1424" s="1"/>
      <c r="GA1424" s="1"/>
      <c r="GB1424" s="1"/>
      <c r="GC1424" s="1"/>
      <c r="GD1424" s="1"/>
      <c r="GE1424" s="1"/>
      <c r="GF1424" s="1"/>
      <c r="GG1424" s="1"/>
      <c r="GH1424" s="1"/>
      <c r="GI1424" s="1"/>
      <c r="GJ1424" s="1"/>
      <c r="GK1424" s="1"/>
      <c r="GL1424" s="1"/>
      <c r="GM1424" s="1"/>
      <c r="GN1424" s="1"/>
      <c r="GO1424" s="1"/>
      <c r="GP1424" s="1"/>
      <c r="GQ1424" s="1"/>
      <c r="GR1424" s="1"/>
      <c r="GS1424" s="1"/>
      <c r="GT1424" s="1"/>
      <c r="GU1424" s="1"/>
      <c r="GV1424" s="1"/>
      <c r="GW1424" s="1"/>
      <c r="GX1424" s="1"/>
    </row>
    <row r="1425" spans="1:206" s="4" customFormat="1">
      <c r="A1425" s="6"/>
      <c r="B1425" s="6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2"/>
      <c r="U1425" s="2"/>
      <c r="V1425" s="79"/>
      <c r="W1425" s="146"/>
      <c r="X1425" s="129"/>
      <c r="Y1425" s="79"/>
      <c r="Z1425" s="77"/>
      <c r="AA1425" s="77"/>
      <c r="AB1425" s="2"/>
      <c r="AC1425" s="2"/>
      <c r="AD1425" s="239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  <c r="FL1425" s="1"/>
      <c r="FM1425" s="1"/>
      <c r="FN1425" s="1"/>
      <c r="FO1425" s="1"/>
      <c r="FP1425" s="1"/>
      <c r="FQ1425" s="1"/>
      <c r="FR1425" s="1"/>
      <c r="FS1425" s="1"/>
      <c r="FT1425" s="1"/>
      <c r="FU1425" s="1"/>
      <c r="FV1425" s="1"/>
      <c r="FW1425" s="1"/>
      <c r="FX1425" s="1"/>
      <c r="FY1425" s="1"/>
      <c r="FZ1425" s="1"/>
      <c r="GA1425" s="1"/>
      <c r="GB1425" s="1"/>
      <c r="GC1425" s="1"/>
      <c r="GD1425" s="1"/>
      <c r="GE1425" s="1"/>
      <c r="GF1425" s="1"/>
      <c r="GG1425" s="1"/>
      <c r="GH1425" s="1"/>
      <c r="GI1425" s="1"/>
      <c r="GJ1425" s="1"/>
      <c r="GK1425" s="1"/>
      <c r="GL1425" s="1"/>
      <c r="GM1425" s="1"/>
      <c r="GN1425" s="1"/>
      <c r="GO1425" s="1"/>
      <c r="GP1425" s="1"/>
      <c r="GQ1425" s="1"/>
      <c r="GR1425" s="1"/>
      <c r="GS1425" s="1"/>
      <c r="GT1425" s="1"/>
      <c r="GU1425" s="1"/>
      <c r="GV1425" s="1"/>
      <c r="GW1425" s="1"/>
      <c r="GX1425" s="1"/>
    </row>
    <row r="1426" spans="1:206" s="4" customFormat="1">
      <c r="A1426" s="6"/>
      <c r="B1426" s="6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2"/>
      <c r="U1426" s="2"/>
      <c r="V1426" s="79"/>
      <c r="W1426" s="146"/>
      <c r="X1426" s="129"/>
      <c r="Y1426" s="79"/>
      <c r="Z1426" s="77"/>
      <c r="AA1426" s="77"/>
      <c r="AB1426" s="2"/>
      <c r="AC1426" s="2"/>
      <c r="AD1426" s="239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  <c r="FC1426" s="1"/>
      <c r="FD1426" s="1"/>
      <c r="FE1426" s="1"/>
      <c r="FF1426" s="1"/>
      <c r="FG1426" s="1"/>
      <c r="FH1426" s="1"/>
      <c r="FI1426" s="1"/>
      <c r="FJ1426" s="1"/>
      <c r="FK1426" s="1"/>
      <c r="FL1426" s="1"/>
      <c r="FM1426" s="1"/>
      <c r="FN1426" s="1"/>
      <c r="FO1426" s="1"/>
      <c r="FP1426" s="1"/>
      <c r="FQ1426" s="1"/>
      <c r="FR1426" s="1"/>
      <c r="FS1426" s="1"/>
      <c r="FT1426" s="1"/>
      <c r="FU1426" s="1"/>
      <c r="FV1426" s="1"/>
      <c r="FW1426" s="1"/>
      <c r="FX1426" s="1"/>
      <c r="FY1426" s="1"/>
      <c r="FZ1426" s="1"/>
      <c r="GA1426" s="1"/>
      <c r="GB1426" s="1"/>
      <c r="GC1426" s="1"/>
      <c r="GD1426" s="1"/>
      <c r="GE1426" s="1"/>
      <c r="GF1426" s="1"/>
      <c r="GG1426" s="1"/>
      <c r="GH1426" s="1"/>
      <c r="GI1426" s="1"/>
      <c r="GJ1426" s="1"/>
      <c r="GK1426" s="1"/>
      <c r="GL1426" s="1"/>
      <c r="GM1426" s="1"/>
      <c r="GN1426" s="1"/>
      <c r="GO1426" s="1"/>
      <c r="GP1426" s="1"/>
      <c r="GQ1426" s="1"/>
      <c r="GR1426" s="1"/>
      <c r="GS1426" s="1"/>
      <c r="GT1426" s="1"/>
      <c r="GU1426" s="1"/>
      <c r="GV1426" s="1"/>
      <c r="GW1426" s="1"/>
      <c r="GX1426" s="1"/>
    </row>
    <row r="1427" spans="1:206" s="4" customFormat="1">
      <c r="A1427" s="6"/>
      <c r="B1427" s="6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2"/>
      <c r="U1427" s="2"/>
      <c r="V1427" s="79"/>
      <c r="W1427" s="146"/>
      <c r="X1427" s="129"/>
      <c r="Y1427" s="79"/>
      <c r="Z1427" s="77"/>
      <c r="AA1427" s="77"/>
      <c r="AB1427" s="2"/>
      <c r="AC1427" s="2"/>
      <c r="AD1427" s="239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  <c r="EL1427" s="1"/>
      <c r="EM1427" s="1"/>
      <c r="EN1427" s="1"/>
      <c r="EO1427" s="1"/>
      <c r="EP1427" s="1"/>
      <c r="EQ1427" s="1"/>
      <c r="ER1427" s="1"/>
      <c r="ES1427" s="1"/>
      <c r="ET1427" s="1"/>
      <c r="EU1427" s="1"/>
      <c r="EV1427" s="1"/>
      <c r="EW1427" s="1"/>
      <c r="EX1427" s="1"/>
      <c r="EY1427" s="1"/>
      <c r="EZ1427" s="1"/>
      <c r="FA1427" s="1"/>
      <c r="FB1427" s="1"/>
      <c r="FC1427" s="1"/>
      <c r="FD1427" s="1"/>
      <c r="FE1427" s="1"/>
      <c r="FF1427" s="1"/>
      <c r="FG1427" s="1"/>
      <c r="FH1427" s="1"/>
      <c r="FI1427" s="1"/>
      <c r="FJ1427" s="1"/>
      <c r="FK1427" s="1"/>
      <c r="FL1427" s="1"/>
      <c r="FM1427" s="1"/>
      <c r="FN1427" s="1"/>
      <c r="FO1427" s="1"/>
      <c r="FP1427" s="1"/>
      <c r="FQ1427" s="1"/>
      <c r="FR1427" s="1"/>
      <c r="FS1427" s="1"/>
      <c r="FT1427" s="1"/>
      <c r="FU1427" s="1"/>
      <c r="FV1427" s="1"/>
      <c r="FW1427" s="1"/>
      <c r="FX1427" s="1"/>
      <c r="FY1427" s="1"/>
      <c r="FZ1427" s="1"/>
      <c r="GA1427" s="1"/>
      <c r="GB1427" s="1"/>
      <c r="GC1427" s="1"/>
      <c r="GD1427" s="1"/>
      <c r="GE1427" s="1"/>
      <c r="GF1427" s="1"/>
      <c r="GG1427" s="1"/>
      <c r="GH1427" s="1"/>
      <c r="GI1427" s="1"/>
      <c r="GJ1427" s="1"/>
      <c r="GK1427" s="1"/>
      <c r="GL1427" s="1"/>
      <c r="GM1427" s="1"/>
      <c r="GN1427" s="1"/>
      <c r="GO1427" s="1"/>
      <c r="GP1427" s="1"/>
      <c r="GQ1427" s="1"/>
      <c r="GR1427" s="1"/>
      <c r="GS1427" s="1"/>
      <c r="GT1427" s="1"/>
      <c r="GU1427" s="1"/>
      <c r="GV1427" s="1"/>
      <c r="GW1427" s="1"/>
      <c r="GX1427" s="1"/>
    </row>
    <row r="1428" spans="1:206" s="4" customFormat="1">
      <c r="A1428" s="6"/>
      <c r="B1428" s="6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2"/>
      <c r="U1428" s="2"/>
      <c r="V1428" s="79"/>
      <c r="W1428" s="146"/>
      <c r="X1428" s="129"/>
      <c r="Y1428" s="79"/>
      <c r="Z1428" s="77"/>
      <c r="AA1428" s="77"/>
      <c r="AB1428" s="2"/>
      <c r="AC1428" s="2"/>
      <c r="AD1428" s="239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  <c r="EL1428" s="1"/>
      <c r="EM1428" s="1"/>
      <c r="EN1428" s="1"/>
      <c r="EO1428" s="1"/>
      <c r="EP1428" s="1"/>
      <c r="EQ1428" s="1"/>
      <c r="ER1428" s="1"/>
      <c r="ES1428" s="1"/>
      <c r="ET1428" s="1"/>
      <c r="EU1428" s="1"/>
      <c r="EV1428" s="1"/>
      <c r="EW1428" s="1"/>
      <c r="EX1428" s="1"/>
      <c r="EY1428" s="1"/>
      <c r="EZ1428" s="1"/>
      <c r="FA1428" s="1"/>
      <c r="FB1428" s="1"/>
      <c r="FC1428" s="1"/>
      <c r="FD1428" s="1"/>
      <c r="FE1428" s="1"/>
      <c r="FF1428" s="1"/>
      <c r="FG1428" s="1"/>
      <c r="FH1428" s="1"/>
      <c r="FI1428" s="1"/>
      <c r="FJ1428" s="1"/>
      <c r="FK1428" s="1"/>
      <c r="FL1428" s="1"/>
      <c r="FM1428" s="1"/>
      <c r="FN1428" s="1"/>
      <c r="FO1428" s="1"/>
      <c r="FP1428" s="1"/>
      <c r="FQ1428" s="1"/>
      <c r="FR1428" s="1"/>
      <c r="FS1428" s="1"/>
      <c r="FT1428" s="1"/>
      <c r="FU1428" s="1"/>
      <c r="FV1428" s="1"/>
      <c r="FW1428" s="1"/>
      <c r="FX1428" s="1"/>
      <c r="FY1428" s="1"/>
      <c r="FZ1428" s="1"/>
      <c r="GA1428" s="1"/>
      <c r="GB1428" s="1"/>
      <c r="GC1428" s="1"/>
      <c r="GD1428" s="1"/>
      <c r="GE1428" s="1"/>
      <c r="GF1428" s="1"/>
      <c r="GG1428" s="1"/>
      <c r="GH1428" s="1"/>
      <c r="GI1428" s="1"/>
      <c r="GJ1428" s="1"/>
      <c r="GK1428" s="1"/>
      <c r="GL1428" s="1"/>
      <c r="GM1428" s="1"/>
      <c r="GN1428" s="1"/>
      <c r="GO1428" s="1"/>
      <c r="GP1428" s="1"/>
      <c r="GQ1428" s="1"/>
      <c r="GR1428" s="1"/>
      <c r="GS1428" s="1"/>
      <c r="GT1428" s="1"/>
      <c r="GU1428" s="1"/>
      <c r="GV1428" s="1"/>
      <c r="GW1428" s="1"/>
      <c r="GX1428" s="1"/>
    </row>
    <row r="1429" spans="1:206" s="4" customFormat="1">
      <c r="A1429" s="6"/>
      <c r="B1429" s="6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2"/>
      <c r="U1429" s="2"/>
      <c r="V1429" s="79"/>
      <c r="W1429" s="146"/>
      <c r="X1429" s="129"/>
      <c r="Y1429" s="79"/>
      <c r="Z1429" s="77"/>
      <c r="AA1429" s="77"/>
      <c r="AB1429" s="2"/>
      <c r="AC1429" s="2"/>
      <c r="AD1429" s="239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  <c r="FL1429" s="1"/>
      <c r="FM1429" s="1"/>
      <c r="FN1429" s="1"/>
      <c r="FO1429" s="1"/>
      <c r="FP1429" s="1"/>
      <c r="FQ1429" s="1"/>
      <c r="FR1429" s="1"/>
      <c r="FS1429" s="1"/>
      <c r="FT1429" s="1"/>
      <c r="FU1429" s="1"/>
      <c r="FV1429" s="1"/>
      <c r="FW1429" s="1"/>
      <c r="FX1429" s="1"/>
      <c r="FY1429" s="1"/>
      <c r="FZ1429" s="1"/>
      <c r="GA1429" s="1"/>
      <c r="GB1429" s="1"/>
      <c r="GC1429" s="1"/>
      <c r="GD1429" s="1"/>
      <c r="GE1429" s="1"/>
      <c r="GF1429" s="1"/>
      <c r="GG1429" s="1"/>
      <c r="GH1429" s="1"/>
      <c r="GI1429" s="1"/>
      <c r="GJ1429" s="1"/>
      <c r="GK1429" s="1"/>
      <c r="GL1429" s="1"/>
      <c r="GM1429" s="1"/>
      <c r="GN1429" s="1"/>
      <c r="GO1429" s="1"/>
      <c r="GP1429" s="1"/>
      <c r="GQ1429" s="1"/>
      <c r="GR1429" s="1"/>
      <c r="GS1429" s="1"/>
      <c r="GT1429" s="1"/>
      <c r="GU1429" s="1"/>
      <c r="GV1429" s="1"/>
      <c r="GW1429" s="1"/>
      <c r="GX1429" s="1"/>
    </row>
  </sheetData>
  <mergeCells count="26">
    <mergeCell ref="J12:AN12"/>
    <mergeCell ref="A8:AC8"/>
    <mergeCell ref="J10:AN10"/>
    <mergeCell ref="J11:AN11"/>
    <mergeCell ref="X1:AB1"/>
    <mergeCell ref="X2:AC5"/>
    <mergeCell ref="A6:AC6"/>
    <mergeCell ref="A7:AC7"/>
    <mergeCell ref="V18:AA20"/>
    <mergeCell ref="J13:AN13"/>
    <mergeCell ref="J14:AN14"/>
    <mergeCell ref="J15:AN15"/>
    <mergeCell ref="J16:AN16"/>
    <mergeCell ref="J19:S19"/>
    <mergeCell ref="J20:K21"/>
    <mergeCell ref="L20:L21"/>
    <mergeCell ref="A19:A20"/>
    <mergeCell ref="C19:E21"/>
    <mergeCell ref="F19:G21"/>
    <mergeCell ref="H19:I21"/>
    <mergeCell ref="AB18:AC20"/>
    <mergeCell ref="C18:S18"/>
    <mergeCell ref="M20:N21"/>
    <mergeCell ref="O20:S21"/>
    <mergeCell ref="T18:T21"/>
    <mergeCell ref="U18:U21"/>
  </mergeCells>
  <phoneticPr fontId="42" type="noConversion"/>
  <pageMargins left="0.27559055118110237" right="0.19685039370078741" top="0.86614173228346458" bottom="0.19685039370078741" header="0.19685039370078741" footer="0.19685039370078741"/>
  <pageSetup paperSize="9" scale="59" firstPageNumber="32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муниц.прогр. на 2015-2020гг </vt:lpstr>
      <vt:lpstr>'муниц.прогр. на 2015-2020гг '!Заголовки_для_печати</vt:lpstr>
      <vt:lpstr>'муниц.прогр. на 2015-2020гг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mahinistka</cp:lastModifiedBy>
  <cp:lastPrinted>2018-03-28T11:39:50Z</cp:lastPrinted>
  <dcterms:created xsi:type="dcterms:W3CDTF">2011-12-09T07:36:49Z</dcterms:created>
  <dcterms:modified xsi:type="dcterms:W3CDTF">2018-03-28T11:40:30Z</dcterms:modified>
</cp:coreProperties>
</file>